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uron\AppData\Local\Microsoft\Windows\INetCache\Content.Outlook\NMHORV2F\"/>
    </mc:Choice>
  </mc:AlternateContent>
  <xr:revisionPtr revIDLastSave="0" documentId="13_ncr:1_{9410162D-54D6-4B91-9CF4-C7CB08C7D71C}" xr6:coauthVersionLast="47" xr6:coauthVersionMax="47" xr10:uidLastSave="{00000000-0000-0000-0000-000000000000}"/>
  <bookViews>
    <workbookView xWindow="-108" yWindow="-108" windowWidth="23256" windowHeight="12456" xr2:uid="{3317D244-AAD4-4AF5-A759-0D1268C6EE46}"/>
  </bookViews>
  <sheets>
    <sheet name="Elenco operazioni  30_04_2026" sheetId="1" r:id="rId1"/>
  </sheets>
  <definedNames>
    <definedName name="_xlnm._FilterDatabase" localSheetId="0" hidden="1">'Elenco operazioni  30_04_2026'!$A$6:$W$101</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7" i="1" l="1"/>
  <c r="M96" i="1"/>
  <c r="M95" i="1"/>
  <c r="M99" i="1"/>
  <c r="M100" i="1"/>
  <c r="M98" i="1"/>
  <c r="M9" i="1" l="1"/>
  <c r="M8" i="1"/>
  <c r="M7" i="1"/>
  <c r="M31" i="1"/>
  <c r="M32" i="1"/>
  <c r="M33" i="1"/>
  <c r="M10" i="1" l="1"/>
  <c r="M30" i="1"/>
  <c r="M29" i="1"/>
  <c r="M28" i="1"/>
  <c r="M11" i="1" l="1"/>
  <c r="M12" i="1"/>
  <c r="M101" i="1" l="1"/>
</calcChain>
</file>

<file path=xl/sharedStrings.xml><?xml version="1.0" encoding="utf-8"?>
<sst xmlns="http://schemas.openxmlformats.org/spreadsheetml/2006/main" count="1457" uniqueCount="431">
  <si>
    <t xml:space="preserve">Aggiornamento del </t>
  </si>
  <si>
    <t>Anagrafica progetti</t>
  </si>
  <si>
    <t>Dati finanziari</t>
  </si>
  <si>
    <t>Colonne con informazioni utili ai fini dell'elenco operazioni</t>
  </si>
  <si>
    <t>Codice programma/ Program name</t>
  </si>
  <si>
    <t>Nome Programma/ Program Name</t>
  </si>
  <si>
    <t>Priorità</t>
  </si>
  <si>
    <t>Obiettivo specifico</t>
  </si>
  <si>
    <t>Fondo</t>
  </si>
  <si>
    <t>Categoria di Regione</t>
  </si>
  <si>
    <t>CLP</t>
  </si>
  <si>
    <t>Codice CUP</t>
  </si>
  <si>
    <t>Titolo Progetto</t>
  </si>
  <si>
    <t>AdG/OI</t>
  </si>
  <si>
    <t>Beneficiario</t>
  </si>
  <si>
    <t>Soggetto attuatore</t>
  </si>
  <si>
    <t>Costo totale ammissibile delle operazioni selezionate (in EUR) per Categoria di Regione</t>
  </si>
  <si>
    <t>Importi Piano Finanziario - Quota UE in %
(Contributo UE)
(PN del 1 Dicembre 2022)</t>
  </si>
  <si>
    <t xml:space="preserve">Sintesi </t>
  </si>
  <si>
    <t>Data Avvio</t>
  </si>
  <si>
    <t>Data Fine prevista</t>
  </si>
  <si>
    <t>Data Fine effettiva</t>
  </si>
  <si>
    <t>Paese (Beneficiario)</t>
  </si>
  <si>
    <t>Regione (Beneficiario)</t>
  </si>
  <si>
    <t>Comune (Beneficiario)</t>
  </si>
  <si>
    <t xml:space="preserve">Denominazione settore di intervento
</t>
  </si>
  <si>
    <t xml:space="preserve">Data aggiornamento/Date of last update
</t>
  </si>
  <si>
    <t xml:space="preserve">2021IT05FFPR003
 </t>
  </si>
  <si>
    <t>PN Inclusione e lotta alla povertà 2021-2027</t>
  </si>
  <si>
    <t>ESO 4.8</t>
  </si>
  <si>
    <t>FSE+</t>
  </si>
  <si>
    <t xml:space="preserve">
Più sviluppate 
</t>
  </si>
  <si>
    <t>J81J25000890006</t>
  </si>
  <si>
    <t>Ministero del Lavoro e delle Politiche Sociali/Ministero della Giustizia Direzione per il Coordinamento delle Politiche di Coesione</t>
  </si>
  <si>
    <t>Ministero della Giustizia - Direzione Generale per le politiche di coesione</t>
  </si>
  <si>
    <t>La piattaforma consentirà di  erogare servizi digitali  avanzati di orientamento al lavoro e consulenza, formazione e sviluppo di competenze abilitanti. La piattaforma inoltre deve integrare funzionalità e dati che facilitino l'incrocio tra domanda e offerta di lavoro, sfruttando le banche dati nazionali del Ministero del  Lavoro, dell'INPS  e degli altri enti competenti</t>
  </si>
  <si>
    <t>ITALIA</t>
  </si>
  <si>
    <t>IT</t>
  </si>
  <si>
    <t xml:space="preserve">
Meno sviluppate
</t>
  </si>
  <si>
    <t xml:space="preserve">46,3875082502%
</t>
  </si>
  <si>
    <t xml:space="preserve">In transizione 
</t>
  </si>
  <si>
    <t>Meno sviluppate</t>
  </si>
  <si>
    <t xml:space="preserve">Più sviluppate </t>
  </si>
  <si>
    <t>In transizione</t>
  </si>
  <si>
    <t>_</t>
  </si>
  <si>
    <t xml:space="preserve">FSE+ </t>
  </si>
  <si>
    <t xml:space="preserve">Più sviluppate 
</t>
  </si>
  <si>
    <t>J84F24001720006</t>
  </si>
  <si>
    <t xml:space="preserve">Assistenza tecnica per l’attuazione degli interventi sostenuti dal FSE+ </t>
  </si>
  <si>
    <t>Ministero della Giustizia Direzione per il Coordinamento delle Politiche di Coesione</t>
  </si>
  <si>
    <t>Supporto alla pianificazione operativa, alla selezione degli interventi, alla gestione, al monitoraggio e al controllo, al fine di garantire un’efficace sorveglianza dell’attuazione e una corretta certificazione delle spese relative agli interventi delegati all’OI.</t>
  </si>
  <si>
    <t xml:space="preserve">Assistenza tecnica per l’attuazione degli interventi sostenuti dal FSE+  </t>
  </si>
  <si>
    <t>FESR</t>
  </si>
  <si>
    <t xml:space="preserve">Assistenza tecnica per l’attuazione degli interventi sostenuti dal FESR </t>
  </si>
  <si>
    <t>Totale Più Sviluppate</t>
  </si>
  <si>
    <t>Totale In transizione</t>
  </si>
  <si>
    <t>Totale Meno sviluppate</t>
  </si>
  <si>
    <t>Totale Generale</t>
  </si>
  <si>
    <t>Percorsi di integrazione e reinserimento nel mondo del lavoro per soggetti svantaggiati</t>
  </si>
  <si>
    <t xml:space="preserve">Preparazione, attuazione, sorveglianza e controllo </t>
  </si>
  <si>
    <t xml:space="preserve">Piattaforma informatica dedicata in particolare alla rilevazione e tracciamento delle competenze in ingresso, dei percorsi di formazione e laboratoriali nonché dei loro esiti e delle competenze in uscita dei destinatari </t>
  </si>
  <si>
    <t>ESO 4.11</t>
  </si>
  <si>
    <t>J69G25000140006</t>
  </si>
  <si>
    <t>Attuazione modelli di intervento
per l’inclusione attiva di minori e giovani adulti: AMA MI – CGM Palermo</t>
  </si>
  <si>
    <t xml:space="preserve">CGM Palermo - Regione Sicilia </t>
  </si>
  <si>
    <t xml:space="preserve">Sviluppare nuovi modelli di intervento per accompagnare verso l’autonomia, l’inclusione e il reinserimento sociale i minori (da 14 a 17 anni) e giovani adulti (da 18 a 25 anni) collocati in comunità sulla base di un provvedimento dell’Autorità giudiziaria minorile per l’esecuzione di misure cautelari, messa alla prova e misure di comunità in fase di uscita dal circuito penale. </t>
  </si>
  <si>
    <t xml:space="preserve">Misure  volte a rafforzare l'offerta di servizi di assistenza familiare e di prossimità </t>
  </si>
  <si>
    <t>J89I25001350006</t>
  </si>
  <si>
    <t>Verso una giustizia riparativa efficace accessibile e inclusiva</t>
  </si>
  <si>
    <t>Associazione Nazionale Comuni Italiani</t>
  </si>
  <si>
    <t>"Progetto promosso da ANCI per il sostegno alla giustizia riparativa, con mappatura di esperienze nazionali e internazionali, attività di formazione, informazione e assistenza agli enti locali. Prevista la creazione di una rete tra i CGR, una piattaforma digitale, desk informativo, toolkit operativi e il potenziamento di 6 centri sperimentali in Comuni individuati dal Ministero della Giustizia.</t>
  </si>
  <si>
    <t>Percorsi di integrazione e reinserimento nel mondo del lavoro per i soggetti
svantaggiati</t>
  </si>
  <si>
    <t>J99G25000100006</t>
  </si>
  <si>
    <t>J49G24000660006</t>
  </si>
  <si>
    <t>J79G24000300006</t>
  </si>
  <si>
    <t>J29G25000050006</t>
  </si>
  <si>
    <t>J19G25000510006</t>
  </si>
  <si>
    <t>J99G25000110006</t>
  </si>
  <si>
    <t>J92C24000280006</t>
  </si>
  <si>
    <t xml:space="preserve"> CGM di Bari - Puglia, Basilicata</t>
  </si>
  <si>
    <t xml:space="preserve">CGM di Bologna - Regione Marche </t>
  </si>
  <si>
    <t xml:space="preserve"> CGM Cagliari - Regione Sardegna</t>
  </si>
  <si>
    <t xml:space="preserve">CGM di Catanzaro  - Regione Calabria </t>
  </si>
  <si>
    <t xml:space="preserve">CGM di Firenze - Regione Toscana </t>
  </si>
  <si>
    <t xml:space="preserve">CGM di Firenze - Regione Umbria </t>
  </si>
  <si>
    <t>CGM Torino - Regione Piemonte - Regione Valle D'Aosta - Regione Liguria</t>
  </si>
  <si>
    <t xml:space="preserve">CGM di Bologna - Regione  Emilia-Romagna </t>
  </si>
  <si>
    <t>CGM Venezia - Regione Veneto - Regione  Friuli Venezia Giulia  - Provincia autonoma di Trento -Provincia autonoma di  Bolzano</t>
  </si>
  <si>
    <t>Attuazione modelli di intervento per l’inclusione attiva di minori e giovani adulti: AMA MI – CGM di Bari</t>
  </si>
  <si>
    <t>Attuazione modelli di intervento
per l’inclusione attiva di minori e giovani adulti: AMA MI – CGM di Bologna</t>
  </si>
  <si>
    <t xml:space="preserve">Attuazione modelli di intervento
per l’inclusione attiva di minori e giovani adulti: AMA MI - CGM Cagliari </t>
  </si>
  <si>
    <t>Attuazione modelli di intervento per l’inclusione attiva di minori e giovani adulti: AMA MI – CGM di Catanzaro</t>
  </si>
  <si>
    <t>Attuazione modelli di intervento per l’inclusione attiva di minori e giovani adulti: AMA MI – CGM di Firenze</t>
  </si>
  <si>
    <t>Attuazione modelli di intervento per l’inclusione attiva di minori e giovani adulti: AMA MI – CGM Torino</t>
  </si>
  <si>
    <t>Attuazione modelli di intervento
per l’inclusione attiva di minori e giovani adulti: AMA MI – CGM Venezia</t>
  </si>
  <si>
    <t>2021IT05FFPR003</t>
  </si>
  <si>
    <t>CGM Roma - Regione Lazio</t>
  </si>
  <si>
    <t>CGM Roma - Regione Abruzzo</t>
  </si>
  <si>
    <t xml:space="preserve">CGM Roma - Regione Molise </t>
  </si>
  <si>
    <t xml:space="preserve"> CGM Napoli - Regione Campania </t>
  </si>
  <si>
    <t xml:space="preserve"> CGM di Milano - Regione Lombardia </t>
  </si>
  <si>
    <t>J49G25000090006</t>
  </si>
  <si>
    <t>J89G25000100006</t>
  </si>
  <si>
    <t>J99G25000120006</t>
  </si>
  <si>
    <t>C39G25000050006</t>
  </si>
  <si>
    <t>J64C25000550006</t>
  </si>
  <si>
    <t>Attuazione modelli di intervento per
l’inclusione attiva di minori e giovani adulti: AMA MI – CGM Roma</t>
  </si>
  <si>
    <t>Attuazione modelli di intervento
per l’inclusione attiva di minori e giovani adulti: AMA MI – CGM Napoli</t>
  </si>
  <si>
    <t>Attuazione modelli di intervento per l’inclusione attiva di minori e giovani adulti: AMA MI – CGM di Milano</t>
  </si>
  <si>
    <t>PRG-PIATT_COMP-1199-Giustizia-Piattaforma Competenze</t>
  </si>
  <si>
    <t xml:space="preserve">In transizione </t>
  </si>
  <si>
    <t>J69G25000160006</t>
  </si>
  <si>
    <t xml:space="preserve"> J19G25000520006</t>
  </si>
  <si>
    <t>D19I25001790001</t>
  </si>
  <si>
    <t>C61J25000360006</t>
  </si>
  <si>
    <t>D99I25001320007</t>
  </si>
  <si>
    <t>B31J25003240001</t>
  </si>
  <si>
    <t>H11D25000150007</t>
  </si>
  <si>
    <t>G54C25000260001</t>
  </si>
  <si>
    <t>Percorsi di integrazione e reinserimento nel mondo del lavoro per i soggetti svantaggiati</t>
  </si>
  <si>
    <t xml:space="preserve">PN 21-27  - Elenco Operazioni Selezionate
</t>
  </si>
  <si>
    <t>PRG-AMADE_FSE-1340-REGIONE EMILIA ROMAGNA - AMA DE (FSE+)-
AMA DE - EMILIA-R FSE+</t>
  </si>
  <si>
    <t>E41J25001050006</t>
  </si>
  <si>
    <t>PRG-AMADE_FSE-1305-REGIONE FRIULI-VENEZIA GIULIA –
AMA DE(FSE+)-AMADE-FVG FSE+</t>
  </si>
  <si>
    <t>PRG-AMADE_FSE-1281-REGIONE LAZIO - AMA DE (FSE+)-AMA DE -
LAZIO FSE+</t>
  </si>
  <si>
    <t>F81J25001660001</t>
  </si>
  <si>
    <t>PRG-AMADE_FSE-1308-REGIONE LOMBARDIA - AMA DE (FSE+)-AMA
DE - LOMBARDIA FSE+</t>
  </si>
  <si>
    <t>E81J25000970007</t>
  </si>
  <si>
    <t>PRG-AMADE_FSE-1283-REGIONE PIEMONTE - AMA DE (FSE+)-AMA
DE - PIEMONTE FSE+</t>
  </si>
  <si>
    <t>J61J25001760009</t>
  </si>
  <si>
    <t>PRG-AMADE_FSE-1312-REGIONE VENETO - AMA DE (FSE+)-AMA
DE - VENETO FSE+</t>
  </si>
  <si>
    <t>B31J25003370006</t>
  </si>
  <si>
    <t>PRG-AMADE_FSE-1287-REGIONE BASILICATA - AMA DE (FSE+)-AMA DE -  BASILICATA
FSE+</t>
  </si>
  <si>
    <t>G11J25000500006</t>
  </si>
  <si>
    <t>PRG-AMADE_FSE-1322-REGIONE MARCHE - AMA DE (FSE+)-AMA DE- MARCHE
FSE+</t>
  </si>
  <si>
    <t>PRG-AMADE_FSE-1311-REGIONE CAMPANIA - AMA DE (FSE+)-AMA DE
- CAMPANIA FSE+</t>
  </si>
  <si>
    <t>B21D25000150006</t>
  </si>
  <si>
    <t>PRG-AMADE_FSE-1286-REGIONE MOLISE - AMA DE (FSE+)-AMA DE
- MOLISE FSE+</t>
  </si>
  <si>
    <t>PRG-AMADE_FSE-1307-REGIONE PUGLIA - AMA DE (FSE+)-AMA DE -
PUGLIA FSE+</t>
  </si>
  <si>
    <t>E81J25000990006</t>
  </si>
  <si>
    <t>PRG-AMADE_FSE-1314-REGIONE SARDEGNA - AMA DE (FSE+)-AMA DE
- SARDEGNA FSE+</t>
  </si>
  <si>
    <t>PRG-AMADE_FSE-1310-REGIONE LIGURIA - AMA DE (FSE+)-AMA DE - LIGURIA FSE+</t>
  </si>
  <si>
    <t>PRG-AMAES-1382-REGIONE CAMPANIA - AMA ES-AMA ES - CAMPANIA
FSE+</t>
  </si>
  <si>
    <t>B21D25000160006</t>
  </si>
  <si>
    <t>09/01/2026.</t>
  </si>
  <si>
    <t>D24D25004390007</t>
  </si>
  <si>
    <t>PRG-AMAES-1373-REGIONEFRIULI-VENEZIA GIULIA - AMA ES-AMA ES - FVG
FSE+</t>
  </si>
  <si>
    <t>F81J25002010001</t>
  </si>
  <si>
    <t>PRG-AMAES-1231-REGIONE LAZIO - AMA ES-AMA ES - LAZIO
FSE+</t>
  </si>
  <si>
    <t>PRG-AMAES-1380-REGIONE LIGURIA - AMA ES-AMA ES - LIGURIA
FSE+</t>
  </si>
  <si>
    <t>E81J25001010007</t>
  </si>
  <si>
    <t>PRG-AMAES-1376-REGIONE MOLISE - AMA ES-AMA ES - MOLISE
FSE+</t>
  </si>
  <si>
    <t>D11B24000550006</t>
  </si>
  <si>
    <t>PRG-AMAES-1405-REGIONE PUGLIA - AMA ES-AMA ES - PUGLIA FSE+</t>
  </si>
  <si>
    <t>B34H26000000006</t>
  </si>
  <si>
    <t>PRG-AMAES-1379-REGIONE SARDEGNA - AMA ES-AMA ES -SARDEGNA FSE+</t>
  </si>
  <si>
    <t>E81D25000320001</t>
  </si>
  <si>
    <t>PRG-AMAES-1386-REGIONE VENETO - AMA ES-AMA ES - VENETO
FSE+</t>
  </si>
  <si>
    <t>H14D25002360007</t>
  </si>
  <si>
    <t xml:space="preserve">ESO 4.8 </t>
  </si>
  <si>
    <t xml:space="preserve">ESO 4.8  </t>
  </si>
  <si>
    <t>Nell’ambito del progetto, elaborato in sinergia con il PRAP del Triveneto, si intendono sviluppare le seguenti linee progettuali: 
- individuazione e analisi delle attività formative professionalizzanti realizzate nelle carceri dell’ultimo biennio (impatto dell’esistente), con report finale ed eventuale seminario, al fine di individuare eventuali buone prassi da replicare nell’ambito del progetto; 
- analisi delle esperienze di inclusione lavorativa, di filiere di produzione già presenti presso gli IIPP regionali, oppure realizzate negli ultimi 5 anni, anche con un censimento delle reti già attivate; 
- attività di profilazione delle competenze e delle abilità della popolazione detenuta; 
- potenziamento delle attività formative intramurarie già esistenti, sia in riferimento ai fabbisogni interni che esterni, con indirizzamento a quelle attività di formazione finalizzate ad ottenere competenze professionali spendibili nel mercato del lavoro del territorio regionale; 
- attività di sensibilizzazione e conoscenza rispetto alle potenzialità carcerarie (anche con riferimento alle risorse censite) per agevolare il coinvolgimento delle associazioni di categoria, delle organizzazioni del mondo cooperativo e delle imprese sociali, del Terzo Settore e di altri soggetti del privato, al fine di sviluppare filiere produttive e collaborazioni per l’inclusione lavorativa dei detenuti; 
- facilitare lo sviluppo di filiere produttive all’interno degli istituti penitenziari, valorizzando il lavoro carcerario come strumento di inclusione sociale ed economica;
- prevedere un sistema strutturato e inclusivo di “accompagnamento dei detenuti”.</t>
  </si>
  <si>
    <t>AMADE FVG</t>
  </si>
  <si>
    <t xml:space="preserve">
Una giustizia più inclusiva - Emilia-Romagna - AMA DE</t>
  </si>
  <si>
    <t>Snodi amplificatori dell’Occupazione Penitenziaria</t>
  </si>
  <si>
    <t xml:space="preserve">WELFARE DI GIUSTIZIA: MENS SANA IN URBE SANA </t>
  </si>
  <si>
    <t>Percorsi di formazione e inserimento lavorativo</t>
  </si>
  <si>
    <t>MUOVERE LA MANI PER COSTRUIRSI IL DOMANI(già "Sfornare pane e …professionisti)</t>
  </si>
  <si>
    <t>AMA DE Veneto</t>
  </si>
  <si>
    <t>La formazione professionale – Strategia per una nuova inclusione sociale</t>
  </si>
  <si>
    <t>Progetto AMADE – Campania</t>
  </si>
  <si>
    <t xml:space="preserve">Percorsi di Inclusione e Qualificazione Professionale per Detenuti -  Molise </t>
  </si>
  <si>
    <t>NOVA - Nuove opportunità di vita attraverso il lavoro e l’apprendimento</t>
  </si>
  <si>
    <t xml:space="preserve">Per.S.E.I.De – Percorsi Socio - Educativi di Inserimento per i Detenuti
</t>
  </si>
  <si>
    <t>AMA ES FVG</t>
  </si>
  <si>
    <t>Valorizzazione dell’esperienza: il protagonismo all’Inclusione</t>
  </si>
  <si>
    <t>PROGETTO AMA ES REGIONE CAMPANIA</t>
  </si>
  <si>
    <t>Inclusione e lavoro: percorsi formativi per il reinserimento sociale - Molise</t>
  </si>
  <si>
    <t>SPES - Servizi per le persone in esecuzione penale esterna</t>
  </si>
  <si>
    <t>R.I.P.RE.S.E. Rete Integrata Per il REinserimento Socio lavorativo in Esecuzione penale esterna</t>
  </si>
  <si>
    <t>Oltre le Mura: Percorsi di Rinascita e Inclusione</t>
  </si>
  <si>
    <t>Il progetto condiviso con la Cabina di Regia della Regione Lazio (DGR 356 del 13/07/2023) mira a facilitare il reinserimento sociale dei detenuti attraverso percorsi formativi e lavorativi. Prevede l'acquisizione e/o aggiornamento di competenze professionali tramite corsi di formazione, di inclusione sociale e l'inserimento lavorativo, tramite un sistema di sinergie con le aziende del territorio, coinvolgendo Enti del Terzo Settore con esperienza nel settore ed Enti di Formazione accreditati.</t>
  </si>
  <si>
    <t>Regione Emilia-Romagna
AMA DE (FSE +)</t>
  </si>
  <si>
    <t>Regione Friuli-Venezia Giulia
AMA DE (FSE +)</t>
  </si>
  <si>
    <t>Regione Lazio
AMA DE (FSE +)</t>
  </si>
  <si>
    <t>Regione Liguria
AMA DE (FSE +)</t>
  </si>
  <si>
    <t>Regione Lombardia
AMA DE (FSE +)</t>
  </si>
  <si>
    <t>Regione Piemonte
AMA DE (FSE +)</t>
  </si>
  <si>
    <t>Provincia Autonoma di Trento
AMA DE (FSE +)</t>
  </si>
  <si>
    <t>Regione Veneto
AMA DE (FSE +)</t>
  </si>
  <si>
    <t>Regione Marche
AMA DE (FSE +)</t>
  </si>
  <si>
    <t>Regione Basilicata
AMA DE (FSE +)</t>
  </si>
  <si>
    <t>Regione Campania
AMA DE (FSE +)</t>
  </si>
  <si>
    <t>Regione Molise
AMA DE (FSE +)</t>
  </si>
  <si>
    <t>Regione Puglia
AMA DE (FSE +)</t>
  </si>
  <si>
    <t>Regione Sardegna
AMA DE (FSE +)</t>
  </si>
  <si>
    <t>Regione Friuli-Venezia Giulia
AMA ES (FSE +)</t>
  </si>
  <si>
    <t>Regione Lazio
AMA ES (FSE +)</t>
  </si>
  <si>
    <t>Regione Liguria
AMA ES (FSE +)</t>
  </si>
  <si>
    <t>Regione Lombardia
AMA ES (FSE +)</t>
  </si>
  <si>
    <t>Regione Veneto
AMA ES (FSE +)</t>
  </si>
  <si>
    <t>Regione Campania
AMA ES (FSE +)</t>
  </si>
  <si>
    <t>Regione Molise
AMA ES (FSE +)</t>
  </si>
  <si>
    <t>Regione Puglia
AMA ES (FSE +)</t>
  </si>
  <si>
    <t>Regione Sardegna
AMA ES (FSE +)</t>
  </si>
  <si>
    <t>Verranno sviluppate le azioni, secondo una logica di welfare mix, in cui l’Amministrazione della Giustizia, nelle sue articolazioni territoriali, Regione Liguria e un’ampia rete di Terzo Settore collaboreranno per lo sviluppo coordinato di azioni di inclusione a favore di persone in esecuzione penale, condannate o imputate che verteranno principalmente su: informazione, sostegno e accompagnamento; miglioramento della qualità della vita in carcere; supporto ai dimittendi; ampliamento opportunità per lo svolgimento dei Lavori di Pubblica utilità; supporto psico sociale; inclusione lavorativa; prevenzione.
Nello specifico sarà utilizzato un approccio sistemico e una presa in carico multidimensionale valorizzando i seguenti aspetti: educativo, relazionale, informativo e sociale (anche  sperimentando percorsi di presa in carico per giovani adulti autori di reato ristretti negli istituti per adulti). Gli interventi saranno sia individuali che di gruppo, rivolti alle persone in situazioni di fragilità, finalizzati alla definizione del progetto di reinserimento individuale, accompagnando il passaggio dalla struttura penitenziaria al territorio e creando l’aggancio ai servizi e alla rete di relazioni.</t>
  </si>
  <si>
    <t>La proposta progettuale del Piemonte opera in complementarità con le attività già attive nel contesto carcerario, sostenute dai bandi regionali finanziati con risorse del Programma Regionale FSE+, potenziandole con linee di intervento nuove e specifiche da promuoversi inizialmente in alcuni Istituti Penitenziari, in linea con i confronti avviati con il PRAP e in sinergia con gli interventi finanziati con risorse FESR nell’ambito del medesimo Programma.
In particolare, le sperimentazioni previste si distingueranno per:
• l’introduzione di un progetto pilota che prevede la presenza del Centro per l’Impiego all’interno del carcere;
• la realizzazione di attività formative professionalizzanti innovative, collegate in alcuni casi a un nuovo utilizzo di spazi di didattica laboratoriale attualmente inutilizzati o da allestire;
• la creazione di una filiera di servizi formativi e di accompagnamento, volta a favorire concrete opportunità di inserimento lavorativo per i detenuti.</t>
  </si>
  <si>
    <t>Il progetto “Muovere le mani per costruirsi il domani” è finalizzato ad attivare percorsi destinati a rafforzare lo sviluppo delle competenze ed avviare al lavoro i detenuti della Casa Circondariale (C.C.) di Trento, prevedendo iniziative di attivazione ed accompagnamento dei destinatari nella realizzazione e implementazione di percorsi formativi e di inclusione socio-lavorativa.
La progettualità si inserisce in sinergia con un procedimento di coprogettazione, incluso nella programmazione provinciale, per la realizzazione di un sistema integrato di servizi e attività di inclusione sociale e lavorativa delle persone sottoposte a misure limitative della libertà personale.
Gli obiettivi principali della presente proposta sono, da una parte, finanziare il laboratorio per l’acquisizione dei pre-requisiti lavorativi, finalizzati allo sviluppo di abilità manuali ai fini delle fasi produttive di assemblaggio, montaggio e confezionamento e, dall’altra, potenziare le attività di barberia/parruccheria presso la Casa Circondariale.
Con la proposta progettuale si intende dare l’opportunità ai detenuti di formarsi e specializzarsi in settori con maggiori possibilità di impiego. Tali attività permettono di coinvolgere un numero maggiore di detenuti e creare circuiti di filiera che colleghino il carcere al territorio e alla cittadinanza.
Tutti gli interventi saranno attuati in un’ottica di complementarità e integrazione con altre misure e programmi delle politiche di coesione – in particolare con interventi finanziati dal Fondo Europeo di Sviluppo Regionale (FESR) – e in stretta sinergia con il PRAP Friuli–Veneto–Trentino, a favore dei destinatari finali della presente proposta progettuale.</t>
  </si>
  <si>
    <t>PRG-AMADE_FSE-1321-PROVINCIA AUTONOMA DI TRENTO - AMA DE (FSE+)-AMA
DE-TRENTO</t>
  </si>
  <si>
    <t>PRISON FARM "Rete Lucana per l'Economia Carceraria"</t>
  </si>
  <si>
    <t>Il progetto prevede le seguenti attività:
-	Attraverso Io studio delle buone prassi realizzate all'interno degli Istituti penitenziari regionali e non solo, individuazione di possibili modelli di impresa idonea a gestire il laboratorio produttivo, tenuto conto delle caratteristiche del contesto carcerario e del contesto socio-economico territoriale;
-	Coinvolgimento di esperti dello specifico ambito produttivo al fine di rafforzare le attività produttive interne;
-	Implementazione e definizione di nuove strategie di partenariato con le imprese finalizzato all'acquisizione di commesse per le attività produttive, nonché alla eventuale assunzione dei detenuti; analisi dei fabbisogni territoriali e coinvolgimento degli stakeholders locali, al fine di informare le imprese sulle opportunità lavorative e sui vantaggi fiscali e contributivi derivanti da investimenti nel contesto carcerario;
-	Supporto all'avvio e/o al potenziamento di attività produttive interne ai singoli Istituti interessati, individuati di concerto con le direzioni degli istituti penitenziari e con il PRAP regionale;
-	Attività di formazione per i detenuti coinvolti nelle attività produttive interne;
-	Studio e analisi degli specifici mercati di interesse a cui rivolgere l'offerta derivante dalle produzioni dei laboratori e sviluppo di eventuali accordi di commercializzazione;
-	Azioni di comunicazione e studio dei risultati</t>
  </si>
  <si>
    <t>AMA DE Veneto nasce da una progettazione condivisa con il PRAP e i 9 II.PP.regionali. Partendo dall’analisi delle attività e degli spazi esistenti,mira a sviluppare un modello sostenibile che integri nuove attività produttive e potenzi i percorsi formativi, con innovativi interventi personalizzati a favore dei detenuti.
Due direttrici principali:
Attività Produttive: Rafforzamento/ampliamento delle lavorazioni esistenti, esplorazione nuovi settori; costruzione partenariati con imprese ed enti del Terzo Settore per nuove produzioni in coerenza con i fabbisogni locali;valorizzazione e commercializzazione prodotti realizzati.
Formazione Professionale:Potenziamento dei laboratori, certificazione delle competenze-IVC,corsi su sicurezza e attrezzature industriali,inserimento nel mercato del lavoro tramite tirocini (erogati in complementarietà con altre misure regionali) e percorsi qualificanti.
Il coordinamento di progetto è garantito da incontri periodici tra le diverse strutture regionali e le Amministrazioni penitenziarie. Potranno essere convocati incontri operativi per il singolo carcere con i vari soggetti attivi in ambito sociale,lavorativo e formativo nell’istituto. Si prevedono azioni di comunicazione e 
coinvolgimento delle comunità locali,per aumentare la connessione tra il sistema penitenziario,la comunità e le imprese</t>
  </si>
  <si>
    <t>Mission del progetto:
Il progetto mira a creare un sistema generatore di opportunità formative, lavorative e di inclusione socialeper ridurre la recidiva e favorire sviluppo, sicurezza e attrattività nei territori lombardi.
A tal fine, prevede la creazione di 10 snodi occupazionali, attrezzati per offrire percorsi di formazione e lavoro adattabili alle esigenze dei settori produttivi locali.Funzioni degli snodi:
Gli snodi hanno una doppia funzione:
• Integrativa: rispondere alla domanda di lavoro dei settori produttivi locali.
• Sostenibile: valorizzare le competenze dei detenuti, considerando tempi di permanenza, spazi disponibili e logistica carceraria.
Strategia di sviluppo:
Ogni snodo genera opportunità occupazionali attraverso investimenti in attrezzature e materiali, permettendo la continuità dei corsi nel tempo.
Inoltre, grazie ai fondi FESR gestiti dal PRAP, il progetto integra interventi formativi con miglioramenti infrastrutturali, garantendo sostenibilità, crescita occupazionale e potenziamento delle attività esistenti.
Questo approccio crea un sistema stabile e replicabile, offrendo reali prospettive di reinserimento</t>
  </si>
  <si>
    <t>Destinatari delle azioni previste sono i detenuti ed internati, ovvero coloro che, mediante provvedimenti dell’Autorità Giudiziaria competente, sono sottoposti a restrizione della libertà personale all’interno degli Istituti Penitenziari. L’obiettivo principale della proposta progettuale è incentivare l'inclusione, promuovendo le pari opportunità, la non discriminazione e la partecipazione attiva dei detenuti. Le attività previste per l’attuazione del progetto sono rivolte alla promozione dello sviluppo di competenze e abilità personali, attraverso attività formative, lavorative e di socializzazione. Per favorire lo sviluppo di tali competenze, è previsto l’accompagnamento dei detenuti verso corsi di formazione professionalizzanti. I fondi assegnati alla Regione saranno destinati al potenziamento e al rafforzamento delle competenze formative/professionali dei detenuti per facilitare il loro inserimento nel mondo del lavoro. Altro obiettivo dell’intervento è promuovere l’integrazione e il reinserimento sociale e lavorativo, al fine di favorire la riduzione del fenomeno della recidiva. La proposta prevede sia il potenziamento, che l’avvio di attività produttive nella filiera dell’enogastronomia, anche ai fini della promozione dell’economia verde. È previsto l’avvio o il potenziamento delle lavorazioni e coltivazioni in altri settori, in collaborazione con le imprese dei territori e l’avvio di nuove attività produttive, anche in ambiti differenti da quello enogastronomico.</t>
  </si>
  <si>
    <t>Una rete regionale per l’economia carceraria tra realtà istituzionali, cooperazione sociale già operante negli Istituti Penitenziari e soggetti imprenditoriali che vede destinatari i cittadini adulti in esecuzione penale nella Regione Basilicata (Istituti Penitenziari di Potenza, Melfi, Matera e IPM Potenza). Nell’ottica dell’integrazione degli interventi sociali, la proposta si presenta come investimento in capitale sociale, ossia come capacità collettiva di agire in senso cooperativo e facilitante l’inclusione sociale posto come fattore di base per uno sviluppo locale solido e duraturo, al quale sono chiamati a partecipare tutti, anche i cittadini svantaggiati e meno attrezzati in termini di dotazioni professionali individuali, quali sono solitamente i soggetti, adulti sottoposti provvedimento dell’Autorità Giudiziaria.
Gli interventi previsti intendono favorire la realizzazione di misure dirette a favorire:
1) finalizzati al conseguimento di qualifiche professionali realmente spendibili sul mercato del lavoro;
2) orientati all’occupabilità ed all’occupazione, in modo tale che la formazione diventi concretamente strumento efficace per il reinserimento sociale e lavorativo;
3) sviluppo della formazione professionale “on the job”, ossia la formazione sul posto di lavoro, sia all’interno delle carceri nei laboratori di lavorazione esistenti ed eventualmente da potenziare e sia presso le aziende in regime di lavoro esterno (art. 21 O.P.);
4) attivazione delle misure di incentivazione per la creazione di strutture produttive all’interno delle carceri e fuori delle stesse, sia per il finanziamento degli investimenti fissi che per il contributo sui costi.
Tutti gli interventi previsti saranno attuati in ottica di complementarietà con altre misure/programmi (ad esempio FESR) previste a favore dei destinatari finali della presente proposta progettuale.</t>
  </si>
  <si>
    <t>Il progetto regionale mira a favorire l’inclusione sociale e lavorativa dei detenuti, migliorandone le possibilità di occupazione futura attraverso lo sviluppo delle loro competenze. Per raggiungere questo obiettivo, si punta a rafforzare la formazione professionale e le attività lavorative all’interno delle carceri, in particolare nei settori dell’enogastronomia e dell’economia verde.
Sono previsti corsi di formazione (circa 30 classi, massimo 500 ore ciascuna) con rilascio di certificazioni, realizzati da enti accreditati e in collaborazione con il Terzo Settore. Parallelamente, verranno potenziati laboratori produttivi e attività lavorative interne, anche tramite nuovi macchinari e spazi adeguati.
Il progetto coinvolgerà anche le imprese del territorio per favorire opportunità lavorative dopo la detenzione e prevede strategie per la vendita dei prodotti realizzati dai detenuti.
Oltre alla formazione, saranno attivati servizi di supporto psicologico, orientamento e assistenza (anche legale ed economica) per facilitare il reinserimento sociale e ridurre il rischio di recidiva.</t>
  </si>
  <si>
    <t>Il progetto prevede l’attivazione, nelle Case Circondariali di Isernia,Campobasso e Larino, di percorsi di formazione professionale rivolti a persone detenute, con l’obiettivo di promuovere competenze certificate e concretamente spendibili nel mercato del lavoro, favorendo il reinserimento socio-lavorativo al termine della pena e sostenendo un percorso di inclusione attiva.Le attività progettuali rientrano nella tipologia della formazione professionalizzante e saranno affidate a organismi accreditati ai sensi della normativa regionale vigente, nel rispetto dei principi di ammissibilità,trasparenza e non discriminazione nelle procedure di affidamento.Sono previsti cinque percorsi formativi qualificanti, della durata di 600 ore ciascuno, con rilascio di qualifica EQF 3, secondo quanto previsto dal Repertorio Regionale delle Qualificazioni del Molise:
Pizzaiolo, Operatore del verde, Operatore di panificio e pastificio, Operatore della produzione di pasticceria, Operatore agroalimentare,
Il progetto risulta coerente con gli obiettivi generali di inclusione sociale, promuovendo un’offerta formativa orientata alla rieducazione, al reinserimento e all’occupabilità sostenibile. È inoltre previsto un percorso di apprendimento non formale della durata di 120 ore, dedicato alla modellazione artistica della cera, da realizzarsi presso la Casa Circondariale di Campobasso. Il corso, non riconducibile a una qualifica regionale, è finalizzato al rilascio di un attestato di competenze e si configura come attività formativa a forte valenza espressiva, riabilitativa e pre- professionale.
L’iniziativa si sviluppa in sinergia con i servizi territoriali, gli istituti penitenziari e il tessuto economico locale, garantendo un approccio integrato e multidimensionale per favorire l’occupabilità dei partecipanti. Saranno previste attività di supporto psico-sociale, mentoring individuale e esercitazioni pratiche in contesto laboratoriale.</t>
  </si>
  <si>
    <t>Il progetto proposto da Regione Puglia si rivolge alle persone sottoposte a misura penale e intende favorire il loro inserimento in percorsi di rafforzamento delle competenze e di avvio al lavoro.Con il consolidamento e l'avvio di attività produttive all'interno degli Istituti penitenziari individuati nel territorio in sinergia con il Provveditorato regionale è possibile accrescere le opportunità di lavoro e di formazione professionale per i detenuti coinvolti. La scelta delle produzioni su cui puntare asseconda l'indirizzo fornito dal Ministero relativo alla filiera enogastronomica, si orienta verso la capitalizzazione degli investimenti fatti con il progetto MILIA nella filiera della falegnameria e tiene conto, nel caso di ulteriori filiere,delle vocazioni già presenti negli Istituti, nonché delle potenzialità offerte dalla rete di collegamenti con gli operatori economici del territorio da poter attivare. Nell'arco di 48 mesi, con le risorse messe a disposizione dall'intervento della Direzione Generale per il Coordinamento Delle Politiche di Coesione del Ministero della Giustizia, la Regione Puglia in sinergia con il Provveditorato regionale e in partenariato con le istituzioni del territorio realizza un programma di azioni a favore degli Istituti penali di Bari, Lecce, Taranto, Foggia,Trani,Turi che riguardano le loro strutture produttive intramurarie e 237 detenuti da formare e avviare al lavoro.</t>
  </si>
  <si>
    <t>Il Progetto Per.S.E.I.De intende creare un modello integrato di presa in carico rafforzata - orientato alla persona – capace di valorizzare le attitudini e competenze dei singoli attraverso:
A1: analisi dei dati iniziale e bilancio di competenze per circa 500 detenuti realizzata con in comune con il Progetto AMA-ES
A.2: Affiancamento motivazionale con l’attivazione di percorsi di sostegno psico – educativo, sociale e individuale
A.3: Formazione: percorsi formativi certificati in linea con le attività laboratoriali e le filiere produttive programmate dal PRAP con la quota FESR
A.4: Percorsi di apprendimento non formale nei laboratori degli istituti supportati dai temporary manager esperti in specifiche tematiche 
A.5: Attività trasversale di animazione territoriale, attraverso i GAL e i FLAG, finalizzata da un lato a introdurre le imprese negli Istituti di detenzione e dall’altro a creare opportunità di reinserimento lavorativo per i detenuti che, grazie all’art. 21 O.P. o all’accesso alle misure alternative alla detenzione, possono essere inseriti in percorsi all’esterno degli II.PP., da finanziare con altri strumenti.
A.6: Modello di commercializzazione delle produzioni 
A.7: Comunicazione dei risultati e valutazione</t>
  </si>
  <si>
    <t>Nell’ambito del progetto si intendono sviluppare le seguenti linee progettuali: 
 implementare gli sportelli multiservizio di Giustizia di Comunità (modalità hub and spoke) a Pordenone e Gorizia, al fine di estendere il modello sino ad ora sperimentato a Trieste e Udine su tutto il territorio regionale (per Gorizia si valuterà una funzione spoke rispetto allo sportello a Trieste); 
 dare continuità agli hub territoriali di Giustizia della Comunità di Udine e Trieste, a seguito della conclusione della fase di sperimentazione finanziata con le risorse afferenti al progetto “IN.CON.TRA; 
 realizzare interventi di sostegno socio lavorativo delle persone destinatarie di misure penali secondo il modello degli sportelli multiservizi e degli agenti di rete attuati con il Progetto “IN.CON.TRA.”, in collegamento con le altre agenzie territoriali istituzionalmente deputate agli interventi specifici per favorire l’accesso a servizi e prestazioni del territorio; 
 potenziare i percorsi di inclusione sociale e dell’offerta trattamentale attraverso un approccio multidimensionale, prevedendo interventi mirati di orientamento, accompagnamento e sostegno psico-educativo e abitativo; 
 realizzare azioni di sensibilizzazione in tema di Giustizia di Comunità e di educazione-animazione territoriale.</t>
  </si>
  <si>
    <t>L’Azione AMA ES è finalizzata al supporto, all’accoglienza e al reinserimento nella comunità dei detenuti in esecuzione penale esterna e dei detenuti in uscita dalla presa in carico intramuraria. L’obiettivo è costituire un sistema integrato di servizi di accompagnamento socio abitativo e favorire la riabilitazione dei soggetti inclusi nella progettualità, migliorandone l’accesso a servizi di qualità.</t>
  </si>
  <si>
    <t>Il progetto si propone di favorire l’inclusione sociale e il reinserimento formativo-lavorativo dei soggetti in esecuzione penale esterna e in uscita dal circuito penitenziario in Regione Lombardia. Attraverso un approccio integrato, prevede interventi di sostegno abitativo, formazione e accompagnamento al lavoro, animazione sociale e di giustizia di comunità. Le azioni principali includono la creazione di soluzioni abitative temporanee, percorsi formativi e tirocini per potenziare l’occupabilità e l’impegno sociale nonché attività di sensibilizzazione per ridurre il processo di stigmatizzazione sociale. Il progetto mira a coinvolgere circa 373 persone, con particolare attenzione alle fasce più vulnerabili, promuovendo percorsi personalizzati di autonomia e reintegrazione. La rete di partenariato – già in parte costituita - tra Regione, UEPE, enti locali, centri per l’impiego, enti accreditati per servizi al lavoro e formazione ed Enti del terzo settore garantisce un intervento coordinato e multidimensionale. L'obiettivo finale è ridurre la recidiva e promuovere una giustizia più inclusiva, valorizzando il contributo dei beneficiari alla comunità.</t>
  </si>
  <si>
    <t>AMA ES Veneto ha come obiettivo generale la costituzione di un sistema integrato di azioni e interventi finalizzati al potenziamento delle reti interistituzionali e ad offrire percorsi di responsabilizzazione e di integrazione socio lavorativa agli autori di reato nonché di animazione territoriale, nell’ambito del paradigma della giustizia di comunità. Mira a sviluppare, a partire dalla costituzione di un Centro per la Giustizia di Comunità, prese in carico socio-psico-educative personalizzate, anche in attività di gruppo, fornendo opportunità informative, accompagnamento, mediazione, educazione alla cittadinanza attiva e al rispetto della legalità, a sani stili di vita, orientamento al lavoro, supporto e inclusione sociale educativa e abitativa. Rappresenta anche uno strumento di “sicurezza sociale” sui territori regionali configurando i destinatari come forza attiva al servizio del benessere e sicurezza delle comunità. L’Azione offre concreti strumenti di capacitazione agli autori di reato, attraverso opportunità di partecipazione attiva alla vita della comunità, favorendo sia il percorso di reinserimento di chi fruisce di una misura penale di comunità, sia di chi è dimesso dal carcere e facilitando l’accesso alle misure alternative alla detenzione di coloro che, a causa di fattori socio-economici e culturali, sono in una condizione di svantaggio e marginalità e che, per prevenirne la recidiva, necessitano di adeguato supporto. Il coinvolgimento della comunità è lo strumento di elezione di questo processo, anche attraverso iniziative di animazione territoriale che il progetto intende realizzare quali esperienze di integrazione e coesione sociale</t>
  </si>
  <si>
    <t>AMA ES - VENETO</t>
  </si>
  <si>
    <t xml:space="preserve">Azione AMA ES </t>
  </si>
  <si>
    <t>Il progetto punta a rafforzare l’inclusione socio-lavorativa e i servizi di accoglienza per persone in esecuzione penale, rispondendo alle criticità emerse in programmi precedenti. Si sviluppa attraverso quattro azioni principali:
Azione 1: creazione di HUB di inclusione in ogni provincia, come centri di supporto con servizi di orientamento, tirocini, assistenza legale e psicologica.
Azione 2: attivazione di percorsi di accoglienza residenziale per chi non ha risorse, per favorire l’accesso a misure alternative al carcere.
Azione 3: realizzazione di percorsi formativi certificati per migliorare le competenze e le opportunità di lavoro.
Azione 4: riqualificazione di beni confiscati alla criminalità da destinare agli HUB di inclusione.
In sintesi, il progetto mira a sostenere il reinserimento sociale e lavorativo dei beneficiari attraverso servizi integrati, formazione e spazi dedicati.</t>
  </si>
  <si>
    <t>Il progetto mira a favorire l’integrazione socio-lavorativa di soggetti in uscita dal circuito penitenziario e in esecuzione penale esterna, attraverso un sistema strutturato di formazione prevede quattro percorsi formativi, di cui ne saranno attivati tre, riconosciuti dal Catalogo Regionale delle Qualifiche della Regione Molise, con rilascio di qualifiche EQF di livello 3: Pizzaiolo (Codice 6.20.70.07 EQF 3, qualifica di base); Operatore del verde (Codice 3.11.38.04 EQF 3, qualifica di base); Operatore della produzione di pasticceria (Codice 1.2.5.01 EQF 3, qualifica di base); Aiuto cuoco (Codice 6.20.70.03 EQF 3, qualifica di base). 
I corsi avranno una durata di 180 ore ciascuno e saranno articolati in formazione teorico-pratica in aula e laboratorio, con una successiva fase di tirocinio formativo presso aziende locali. Il progetto garantisce un accompagnamento personalizzato per ogni partecipante, attraverso il supporto di tutor e orientatori, al fine di massimizzare le opportunità di inserimento lavorativo. Verranno attivate collaborazioni con aziende, cooperative e realtà del terzo settore, per facilitare il passaggio dalla formazione al mondo del lavoro. Il progetto si propone di ridurre il rischio di recidiva, favorendo l’occupabilità e l’inclusione sociale dei destinatari</t>
  </si>
  <si>
    <t>La proposta di progetto si rivolge a adulti in esecuzione penale esterna o sottoposti a sanzioni di comunità, in carico agli Uffici di Esecuzione penale esterna, che si intende inserire in percorsi di accompagnamento verso politiche di inclusione attiva e reinserimento socio-lavorativo, attraverso l’istituzione di n. 6 Centri di Giustizia Territoriale organizzati secondo il modello “Hub and spoke” e ubicati nelle seguenti province: Bari, BAT, Brindisi, Foggia, Lecce, Taranto.Le azioni connesse all’istituzione dei Centri di Giustizia Territoriale prevedono: 
- il rafforzamento del partenariato territoriale attraverso la realizzazione di un hub e di sportelli multiservizi territoriali; 
- l’accompagnamento all’utenza precedentemente delineata, attraverso misure di sostegno alla residenzialità temporanea, lo sviluppo e il rafforzamento delle competenze e la realizzazione di iniziative di animazione culturale e sociale.
Per quanto concerne il coinvolgimento dei soggetti in esecuzione penale esterna nelle iniziative di animazione culturale e sociale si farà affidamento ai funzionari di servizio sociale (“antenne operative”), referenti degli UEPE per i rapporti con gli istituti di pena e incaricati dei procedimenti di servizio relativi alla popolazione in esecuzione penale esterna, al fine di garantire il raccordo con le azioni previste dalla presente proposta progettuale.</t>
  </si>
  <si>
    <t>il progetto mira a creare un modello integrato di presa in carico orientato alla persona e reinserimento nella società di soggetti in carico agli uffici di esecuzione penale esterna anche al fine di ridurre la recidiva. Il modello propone servizi mirati a specifici bisogni, compresi quelli abitativi, in relazione alle peculiarità dei target di riferimento: sofferenti mentali, utenza affetta da dipendenze e autori comuni. Il modello persegue l’obiettivo di ridurre i rischi di recidiva ma anche la spesa sociale poiché mira a contrarre i tempi delle procedure giudiziarie.Il Progetto si articola in:
Profilazione utenti: la profilazione e il bilancio delle competenze del soggetto è finalizzata a individuare le azioni trattamentali per la riabilitazione e il reinserimento nella società
 Allestimento degli sportelli territoriali /Aree trattamentali: presso le sedi dei Tribunali di Cagliari, Sassari, Nuoro, Oristano, Lanusei presidiati dall’UIEPE con il supporto di figure professionali che forniscono un contributo congiunto e sovraintendono alla profilazione, orientando la persona al percorso riabilitativo prescelto. 
Strutturazione dei percorsi differenziati per tipologia di utenza: realizza una presa in carico integrata e struttura percorsi di formazione e reinserimento lavorativo con una attenzione particolare ai tre target.
Comunicazione, animazione e sensibilizzazione territorio: realizza un collegamento diretto tra territori, con il supporto dei GAL e FLAG e gli sportelli territoriali.</t>
  </si>
  <si>
    <t>il progetto mira a sviluppare azioni, secondo una logica di welfare mix, in cui l’Amministrazione della Giustizia, nelle sue articolazioni territoriali, Regione Liguria e un’ampia rete di Terzo Settore collaboreranno per lo sviluppo coordinato di azioni di inclusione a favore di persone in esecuzione penale, condannate o imputate che verteranno principalmente su: informazione, sostegno e accompagnamento educativo; ampliamento opportunità per lo svolgimento dei Lavori di Pubblica utilità; inclusione lavorativa; prevenzione; Nello specifico sarà utilizzato un approccio sistemico e una presa in carico multidimensionale valorizzando i seguenti aspetti: educativo, relazionale, informativo e sociale</t>
  </si>
  <si>
    <t>PRG-AMAMI-1482-CGM_Bologna-AMA MI - CGM Bologna - Regione Emilia-Romagna</t>
  </si>
  <si>
    <t>PRG-AMAMI-1493-CGM_Roma-AMA MI - CGM Roma - Regione Lazio</t>
  </si>
  <si>
    <t>PRG-AMAMI-1486-CGM_Milano-AMA MI - CGM Milano</t>
  </si>
  <si>
    <t>PRG-AMAMI-1484-CGM_Firenze-AMA MI - CGM Firenze - Regione Toscana</t>
  </si>
  <si>
    <t>PRG-AMAMI-1491-CGM_Bologna-AMA MI - CGM Bologna - Regione Marche</t>
  </si>
  <si>
    <t>PRG-AMAMI-1492-CGM_Firenze-AMA MI - CGM Firenze - Regione Umbria</t>
  </si>
  <si>
    <t>PRG-AMAMI-1494-CGM_Roma-AMA MI - CGM Roma - Regione Abruzzo</t>
  </si>
  <si>
    <t>PRG-AMAMI-1495-CGM_Roma-AMA MI - CGM Roma - Regione Molise</t>
  </si>
  <si>
    <t>PRG-AMAMI-1480-CGM_Bari-AMA MI - CGM Bari</t>
  </si>
  <si>
    <t>PRG-AMAMI-1487-CGM_Napoli-AMA MI - CGM Napoli</t>
  </si>
  <si>
    <t>PRG-AMAMI-1485-CGM_Catanzaro-AMA MI - CGM Catanzaro</t>
  </si>
  <si>
    <t>PRG-AMAMI-1488-CGM_Palermo-AMA MI - CGM Palermo</t>
  </si>
  <si>
    <t>PRG-AMAMI-1483-CGM_Cagliari-AMA MI - CGM Cagliari</t>
  </si>
  <si>
    <t>PRG-AMAMI-1489-CGM_Torino-AMA MI - CGM Torino</t>
  </si>
  <si>
    <t>PRG-AMAMI-1490-CGM_Venezia-AMA MI - CGM Venezia</t>
  </si>
  <si>
    <t>PRG-AT-1228-Giustizia-AT_FSE</t>
  </si>
  <si>
    <t>PRG-AT-1300-Giustizia-AT_FESR</t>
  </si>
  <si>
    <t>RSO 4.3</t>
  </si>
  <si>
    <t xml:space="preserve">AMA DE FERS : 
Attuazione Modelli di intervento per l’inclusione Attiva dei Detenuti </t>
  </si>
  <si>
    <t>PRG-AMADE_FESR-1580-PRAP - Emilia Romagna-AMA DE FESR EMILIA ROMAGNA</t>
  </si>
  <si>
    <t>J48G25000100006</t>
  </si>
  <si>
    <t xml:space="preserve">PRG-AMADE_FESR-1326-PRAP - Lazio Abruzzo Molise-AMA DE FESR - LAZIO </t>
  </si>
  <si>
    <t>J32J26000030006</t>
  </si>
  <si>
    <t>AMA DE FESR - Regione Lazio</t>
  </si>
  <si>
    <t xml:space="preserve">PRG-AMADE_FESR-1297-PRAP - Piemonte Liguria Valle d'Aosta-AMA DE FESR -PIEM-LIG </t>
  </si>
  <si>
    <t>J62J26000050001</t>
  </si>
  <si>
    <t xml:space="preserve">AMA DE FESR - Piemonte-Liguria </t>
  </si>
  <si>
    <t>PRG-AMADE_FESR-1334-PRAP - Veneto FVG Trentino-AMADE FESR-FVG,Veneto,Trentino AA</t>
  </si>
  <si>
    <t>J94C25000440007</t>
  </si>
  <si>
    <t>AMA DE FESR - Regioni Friuli-Venezia Giulia, Veneto e Trentino-Alto Adige</t>
  </si>
  <si>
    <t>PRG-AMADE_FESR-1325-PRAP - Lombardia-AMA DE FESR - LOMBARDIA</t>
  </si>
  <si>
    <t>J42J25000220006</t>
  </si>
  <si>
    <t>PRG-AMADE_FESR-1327-PRAP - Lazio Abruzzo Molise-AMA DE FESR - Abruzzo</t>
  </si>
  <si>
    <t>J92J26000010006</t>
  </si>
  <si>
    <t>AMA DE FESR - Regione Abruzzo</t>
  </si>
  <si>
    <t>PRG-AMADE_FESR-1577-PRAP - Lazio Abruzzo Molise-AMA DE FESR MOLISE</t>
  </si>
  <si>
    <t>J92J26000020006</t>
  </si>
  <si>
    <t xml:space="preserve">AMA DE FESR - Regione Molise </t>
  </si>
  <si>
    <t>PRG-AMADE_FESR-1329-PRAP - Puglia Basilicata-AMA DE FESR - Puglia - Basilicata</t>
  </si>
  <si>
    <t>J94C25000450006</t>
  </si>
  <si>
    <t>AMA DE FESR – Regioni Puglia e Basilicata</t>
  </si>
  <si>
    <t>PRG-AMADE_FESR-1330-PRAP - Calabria-AMA DE FESR - Calabria</t>
  </si>
  <si>
    <t>J69I26000400006</t>
  </si>
  <si>
    <t>AMA DE FESR - Regione Calabria</t>
  </si>
  <si>
    <t>PRG-AMADE_FESR-1288-PRAP - Campania-AMA DE FESR - CAMPANIA</t>
  </si>
  <si>
    <t>J25D25000070006</t>
  </si>
  <si>
    <t>AMA DE FESR - Regione Campania</t>
  </si>
  <si>
    <t>PRG-AMADE_FESR-1323-PRAP - Sardegna-AMA DE FESR - Sardegna</t>
  </si>
  <si>
    <t>AMA DE FESR – Regione Sardegna</t>
  </si>
  <si>
    <t>J14C25000410006</t>
  </si>
  <si>
    <t>PRG-AMADE_FESR-1313-PRAP - Sicilia-AMA DE FESR - SICILIA</t>
  </si>
  <si>
    <t>J74C26000000006</t>
  </si>
  <si>
    <t>AMA DE FESR - Regione Sicilia</t>
  </si>
  <si>
    <t>Il progetto del PRAP Emilia-Romagna, inserito nel Piano “Una giustizia più inclusiva” del Ministero della Giustizia (Priorità 4), mira a favorire l’inclusione socio-economica di persone vulnerabili, come detenuti e soggetti svantaggiati, attraverso interventi su spazi, servizi e attività formative e di socializzazione, finalizzati al reinserimento lavorativo e alla riduzione della recidiva.
È cofinanziato dal Fondo Europeo di Sviluppo Regionale (FESR) nell’ambito del PN Inclusione 2021-2027 e prevede 9 interventi di riqualificazione delle aree trattamentali in 7 istituti penitenziari dell’Emilia-Romagna, con il coinvolgimento di 372 utenti.</t>
  </si>
  <si>
    <t>Il progetto del PRAP Piemonte, Liguria e Valle d’Aosta, inserito nel Piano “Una giustizia più inclusiva” del Ministero della Giustizia (Priorità 4), mira a favorire l’inclusione socio-economica di persone vulnerabili, come detenuti e soggetti svantaggiati, attraverso interventi su spazi, servizi e attività formative e di socializzazione, finalizzati al reinserimento lavorativo e alla riduzione della recidiva.
È cofinanziato dal Fondo Europeo di Sviluppo Regionale (FESR) nell’ambito del PN Inclusione 2021-2027 e prevede 4 interventi di riqualificazione delle aree trattamentali in 4 istituti penitenziari (3 in Piemonte e 1 in Liguria), con il coinvolgimento di 30 utenti</t>
  </si>
  <si>
    <t>Il progetto del PRAP Campania, inserito nel Piano “Una giustizia più inclusiva” del Ministero della Giustizia (Priorità 4), mira a favorire l’inclusione socio-economica di persone vulnerabili, come detenuti e soggetti svantaggiati, attraverso interventi su spazi, servizi e attività formative e di socializzazione, con l’obiettivo di facilitare il reinserimento lavorativo e ridurre la recidiva.
È cofinanziato dal Fondo Europeo di Sviluppo Regionale (FESR) nell’ambito del PN Inclusione 2021-2027 e prevede 23 interventi di riqualificazione delle aree trattamentali in 10 istituti penitenziari, a sostegno di percorsi di recupero, rieducazione e inclusione socio-lavorativa per 250 utenti.</t>
  </si>
  <si>
    <t>Il progetto del PRAP Sardegna, inserito nel Piano “Una giustizia più inclusiva” del Ministero della Giustizia (Priorità 4), mira a favorire l’inclusione socioeconomica di persone vulnerabili, come detenuti e soggetti svantaggiati, attraverso interventi su spazi, servizi e attività formative e di socializzazione, con l’obiettivo di facilitare il reinserimento lavorativo e ridurre la recidiva.
È cofinanziato dal Fondo Europeo di Sviluppo Regionale (FESR) nell’ambito del PN Inclusione 2021-2027 e prevede 19 interventi di riqualificazione delle aree trattamentali in 9 istituti penitenziari, a sostegno di percorsi di recupero, rieducazione e inclusione socio-lavorativa per 264 utenti.</t>
  </si>
  <si>
    <t>Il progetto del PRAP Veneto, Friuli-Venezia Giulia e Trentino-Alto Adige, inserito nel Piano “Una giustizia più inclusiva” del Ministero della Giustizia (Priorità 4), mira a favorire l’inclusione socioeconomica di persone vulnerabili, come detenuti e soggetti svantaggiati, attraverso interventi su spazi, servizi e attività formative e di socializzazione, con l’obiettivo di facilitare il reinserimento lavorativo e ridurre la recidiva.
È cofinanziato dal Fondo Europeo di Sviluppo Regionale (FESR) nell’ambito del PN Inclusione 2021-2027 e prevede 7 interventi di riqualificazione delle aree trattamentali in 4 istituti penitenziari, a sostegno di percorsi di recupero, rieducazione e inclusione socio-lavorativa per 78 utenti.</t>
  </si>
  <si>
    <t>Il progetto del PRAP Lazio-Abruzzo-Molise, inserito nel Piano “Una giustizia più inclusiva” del Ministero della Giustizia (Priorità 4), mira a favorire l’inclusione socio-economica di persone vulnerabili, come detenuti e soggetti svantaggiati, attraverso interventi su spazi, servizi e attività formative e di socializzazione, con l’obiettivo di facilitare il reinserimento lavorativo e ridurre la recidiva.
È cofinanziato dal Fondo Europeo di Sviluppo Regionale (FESR) nell’ambito del PN Inclusione 2021-2027 e prevede 25 azioni di riqualificazione delle aree trattamentali, così distribuite: 3 azioni in 3 istituti del Lazio (70 utenti), 14 azioni in 5 istituti dell’Abruzzo (120 utenti) e 8 azioni in 3 istituti del Molise (60 utenti).</t>
  </si>
  <si>
    <t>Il progetto del PRAP Calabria, inserito nel Piano “Una giustizia più inclusiva” del Ministero della Giustizia (Priorità 4), mira a favorire l’inclusione socio-economica di persone vulnerabili, come detenuti e soggetti svantaggiati. Prevede interventi su alloggi, servizi sociali e spazi per attività formative e di socializzazione, con l’obiettivo di facilitare il reinserimento lavorativo e ridurre la recidiva. Il progetto è cofinanziato dall’Unione europea – Fondo Europeo di Sviluppo Regionale (FESR) nell’ambito del PN Inclusione 2021-2027. Il progetto prevede 20 azioni di riqualificazione delle aree trattamentali, all’interno di 12 istituti penitenziari, destinate a sostenere percorsi di recupero, rieducazione e inclusione socio-lavorativa per 480 utenti delle aree trattamentali nuove o riqualificate</t>
  </si>
  <si>
    <t>Il progetto del PRAP Lombardia, inserito nel Piano “Una giustizia più inclusiva” del Ministero della Giustizia (Priorità 4), mira a favorire l’inclusione socio-economica di persone vulnerabili, come detenuti e soggetti svantaggiati, attraverso interventi su spazi, servizi e attività formative e di socializzazione, con l’obiettivo di facilitare il reinserimento lavorativo e ridurre la recidiva.
È cofinanziato dal Fondo Europeo di Sviluppo Regionale (FESR) nell’ambito del PN Inclusione 2021-2027 e prevede 4 interventi di riqualificazione delle aree trattamentali in 3 istituti penitenziari lombardi, a sostegno di percorsi di recupero, rieducazione e inclusione socio-lavorativa per 100 utenti.</t>
  </si>
  <si>
    <t>Il progetto del PRAP Sicilia, inserito nel Piano “Una giustizia più inclusiva” del Ministero della Giustizia (Priorità 4), mira a favorire l’inclusione socioeconomica di persone vulnerabili, come detenuti e soggetti svantaggiati, attraverso interventi su spazi, servizi e attività formative e di socializzazione, con l’obiettivo di facilitare il reinserimento lavorativo e ridurre la recidiva.
È cofinanziato dal Fondo Europeo di Sviluppo Regionale (FESR) nell’ambito del PN Inclusione 2021-2027 e prevede 20 interventi di riqualificazione delle aree trattamentali in 13 istituti penitenziari siciliani, a sostegno di percorsi di recupero, rieducazione e inclusione socio-lavorativa per 110 utenti.</t>
  </si>
  <si>
    <t>l progetto del PRAP Puglia-Basilicata, inserito nel Piano “Una giustizia più inclusiva” del Ministero della Giustizia (Priorità 4), mira a favorire l’inclusione socioeconomica di persone vulnerabili, come detenuti e soggetti svantaggiati, attraverso interventi su spazi, servizi e attività formative e di socializzazione, con l’obiettivo di facilitare il reinserimento lavorativo e ridurre la recidiva.
È cofinanziato dal Fondo Europeo di Sviluppo Regionale (FESR) nell’ambito del PN Inclusione 2021-2027 e prevede 19 interventi di riqualificazione delle aree trattamentali in 10 istituti penitenziari, a sostegno di percorsi di recupero, rieducazione e inclusione socio-lavorativa per 280 utenti.</t>
  </si>
  <si>
    <t>Il progetto del PRAP Toscana, inserito nel Piano “Una giustizia più inclusiva” del Ministero della Giustizia (Priorità 4), mira a favorire l’inclusione socioeconomica di persone vulnerabili, come detenuti e soggetti svantaggiati, attraverso interventi su spazi, servizi e attività formative e di socializzazione, con l’obiettivo di facilitare il reinserimento lavorativo e ridurre la recidiva.
È cofinanziato dal Fondo Europeo di Sviluppo Regionale (FESR) nell’ambito del PN Inclusione 2021-2027 e prevede 2 interventi di riqualificazione delle aree trattamentali in 2 istituti penitenziari toscani, a sostegno di percorsi di recupero, rieducazione e inclusione socio-lavorativa per 20 utenti.</t>
  </si>
  <si>
    <t>PRAP Emilia-Romagna 
AMA DE (FESR)</t>
  </si>
  <si>
    <t>PRAP Lazio Abruzzo Molise
AMA DE (FESR)
REGIONE LAZIO</t>
  </si>
  <si>
    <t>PRAP Piemonte Liguria Valle d'Aosta
AMA DE (FESR)</t>
  </si>
  <si>
    <t>PRAP Veneto,Friuli-Venezia Giulia, Trentino Alto Adige
AMA DE (FESR)</t>
  </si>
  <si>
    <t>PRAP Lombardia
AMA DE (FESR)</t>
  </si>
  <si>
    <t>PRAP Toscana 
AMA DE (FESR)</t>
  </si>
  <si>
    <t>PRAP Lazio Abruzzo Molise
AMA DE (FESR)
REGIONE  ABRUZZO</t>
  </si>
  <si>
    <t>PRAP Lazio Abruzzo Molise
AMA DE (FESR)
REGIONE  MOLISE</t>
  </si>
  <si>
    <t>PRAP Puglia Basilicata
AMA DE (FESR)</t>
  </si>
  <si>
    <t>PRAP Calabria
AMA DE (FESR)</t>
  </si>
  <si>
    <t>PRAP Campania
AMA DE (FESR)</t>
  </si>
  <si>
    <t>PRAP Sardegna
AMA DE (FESR)</t>
  </si>
  <si>
    <t>PRAP Sicilia
AMA DE (FESR)</t>
  </si>
  <si>
    <t>Altre infrastrutture sociali che contribuiscono 
all'inclusione sociale nella comunità</t>
  </si>
  <si>
    <t>Regione Lazio
AMA ES (FESR)</t>
  </si>
  <si>
    <t>Regione Liguria
AMA ES (FESR)</t>
  </si>
  <si>
    <t>Regione Lombardia
AMA ES (FESR)</t>
  </si>
  <si>
    <t>Regione Piemonte
AMA ES (FESR)</t>
  </si>
  <si>
    <t>Regione Toscana
AMA ES (FESR)</t>
  </si>
  <si>
    <t>Regione Veneto
AMA ES (FESR)</t>
  </si>
  <si>
    <t>Regione Marche
AMA ES (FESR)</t>
  </si>
  <si>
    <t>Regione Basilicata
AMA ES (FESR)</t>
  </si>
  <si>
    <t>Regione Calabria
AMA ES (FESR)</t>
  </si>
  <si>
    <t>Regione Campania
AMA ES (FESR)</t>
  </si>
  <si>
    <t>Regione Molise
AMA ES (FESR)</t>
  </si>
  <si>
    <t>Regione Puglia
AMA ES (FESR)</t>
  </si>
  <si>
    <t>Regione Sardegna
AMA ES (FESR)</t>
  </si>
  <si>
    <t>Regione Emilia - Romagna
AMA ES (FSE +)</t>
  </si>
  <si>
    <t>Regione Piemonte
AMA ES (FSE +)</t>
  </si>
  <si>
    <t>Regione Toscana
AMA ES (FSE +)</t>
  </si>
  <si>
    <t>Regione Marche
AMA ES (FSE +)</t>
  </si>
  <si>
    <t>Regione Umbria
AMA ES (FSE +)</t>
  </si>
  <si>
    <t>Regione Basilicata
AMA ES (FSE +)</t>
  </si>
  <si>
    <t>Regione Calabria
AMA ES (FSE +)</t>
  </si>
  <si>
    <t>PN Inclusione e lotta alla povertà 2021-2028</t>
  </si>
  <si>
    <t>PN Inclusione e lotta alla povertà 2021-2029</t>
  </si>
  <si>
    <t>Una giustizia più inclusiva - Emilia-Romagna- AMA ES</t>
  </si>
  <si>
    <t>PRG-AMAES-1393-REGIONE EMILIA ROMAGNA - AMA ES-AMA ES EMILIA-ROMAGNA  FSE+</t>
  </si>
  <si>
    <t>E41H25000640007</t>
  </si>
  <si>
    <t>Si prevede di sviluppare un modello integrato di intervento sul territorio grazie al quale i destinatari stessi vengano orientati e accompagnati in un percorso (ri)educativo, fornendo loro opportunità lavorative, formative e abitative e sostenendoli nel percorso di reinserimento, di accesso ai servizi di assistenza e di orientamento, attraverso la creazione dei supporti necessari per consentire l’accesso alle misure di comunità e l’uscita dal sistema penale in condizioni di minor rischio di esclusione. Per il raggiungimento di questo obiettivo è fondamentale la messa a sistema di tutte le azioni che si stanno attuando all’interno del territorio regionale, così da renderle integrate e complementari ed evitare sovrapposizioni.</t>
  </si>
  <si>
    <t xml:space="preserve">PRG-AMAES-1384-REGIONE LOMBARDIA - AMA ES-AMA ES -
LOMBARDIA FSE+
</t>
  </si>
  <si>
    <t>PRG-AMAES-1378-REGIONE PIEMONTE - AMA ES-AMA ES - PIEMONTE FSE+</t>
  </si>
  <si>
    <t>J64H25000730006</t>
  </si>
  <si>
    <t>Nell’ottica di favorire un’azione di sistema, i servizi e le attività che costituiscono la base dello sviluppo della presente proposta sono:
- continuità e rafforzamento delle attività già in essere svolte degli sportelli multiservizi esterni, favorendo il potenziamento delle sinergie con i servizi territoriali e implementando le attività di accompagnamento;
- creazione di HUB territoriali in collaborazione con gli enti locali (almeno uno per ciascuno dei quattro quadranti regionali) per una più efficace gestione dei lavori di pubblica utilità, anche a supporto degli enti convenzionati;
- organizzazione di servizi di comunità ove accogliere e indirizzare i contributi della società civile per l’integrazione delle persone in misura penale nei territori e realizzare iniziative di diffusione e sensibilizzazione della cultura della giustizia di comunità.
- continuità e potenziamento della rete di housing temporaneo, con il coinvolgimento di nuovi partner e l’allargamento della platea dei destinatari.</t>
  </si>
  <si>
    <t>PRG-AMAES-1363-REGIONE TOSCANA - AMA ES-AMA ES - TOSCANA FSE+</t>
  </si>
  <si>
    <t>D51J25004840006</t>
  </si>
  <si>
    <t>PEGASO “Percorsi di Giustizia di comunità, Assistenza e Sostegno”</t>
  </si>
  <si>
    <t>Il progetto prevede – coerentemente con l’Avviso del Ministero – la realizzazione di interventi finalizzati al rafforzamento del partenariato territoriale toscano (sportelli multiservizi, hub territoriali) e la creazione di reti di servizi a favore del reinserimento socio lavorativo degli utenti e interventi verso politiche di inclusione attiva (percorsi accompagnamento individuale, misure di sostegno alla residenzialità temporanea e altre opportunità sotto il profilo abitativo e socio lavorativo, esperienze di animazione culturale e sociale, progetti di tutela dei beni comuni). La proposta progettuale è fondata
sul coinvolgimento dell’UIEPE Toscana-Umbria e degli altri partners della Cabina di regia interistituzionale istituita con DGR n. 1468 del 12/12/2022. In attuazione del principio di partenariato di cui al Regolamento delegato (UE) n. 240/2014 della Commissione Europea, le azioni progettuali saranno definite attraverso un apposito processo di coprogettazione esecutiva promosso dalla Regione Toscana con le istituzioni di riferimento, gli enti locali e gli enti del Terzo Settore, che si svolgerà unitariamente rispetto all’altro progetto relativo all’azione AMA DE.</t>
  </si>
  <si>
    <t>PRG-AMAES-1229-REGIONE UMBRIA - AMA ES-AMA ES - UMBRIA FSE+</t>
  </si>
  <si>
    <t>I64H25000340006</t>
  </si>
  <si>
    <t>HUB – Centro Servizi per una nuova inclusione sociale</t>
  </si>
  <si>
    <t xml:space="preserve">I destinatari delle azioni previste sono gli adulti in uscita dai luoghi di detenzione e in esecuzione penale esterna in carico agli UEPE. 
L’obiettivo del progetto è rafforzare il partenariato territoriale per favorire l’integrazione socio-lavorativa dei destinatari riducendo la marginalità e promuovendo l’inclusione sociale attiva. Le azioni mirano a migliorare l’accesso paritario e tempestivo a servizi di qualità, sostenibili ed accessibili da parte del target. I fondi saranno destinati all’organizzazione e gestione di due Hub, ad Ancona e Macerata, che offriranno servizi informativi, di consulenza e di supporto a favore dei destinatari, tramite i quali favorire l’abbinamento e il sostegno nell’inserimento delle persone destinatarie di misure penali rispetto ai lavori di pubblica utilità, sviluppare competenze ed abilità utili al reinserimento sociale e all’integrazione nella vita comunitaria e realizzare iniziative di diffusione della cultura della giustizia. </t>
  </si>
  <si>
    <t>PRG-AMAES-1448-REGIONE MARCHE - AMA ES-AMA ES - MARCHE FSE+</t>
  </si>
  <si>
    <t>B29I25002690006</t>
  </si>
  <si>
    <t>PRG-AMAES-1355-REGIONE BASILICATA - AMA ES-AMA ES - BASILICATA FSE+</t>
  </si>
  <si>
    <t>G11J25000510006</t>
  </si>
  <si>
    <t>Retti e Corretti</t>
  </si>
  <si>
    <t>Il progetto tende a segnare il non facile passaggio dalla condizione di “RistRETTI” a quella di “RETTI e CORRETTI” e si propone di favorire l'inclusione sociale delle persone sottoposte a sanzioni e misure di comunità e/o in uscita dal circuito penitenziario, facilitando il loro reinserimento nella società attraverso un sistema integrato di supporto territoriale. Questo modello a sistema comprenderà una serie di sportelli informativi e attività trattamentali, essenziali per superare le difficoltà di accesso a risorse sociali, educative e lavorative.</t>
  </si>
  <si>
    <t>PRG-AMAES-1390-REGIONE CALABRIA - AMA ES-AMA ES - CALABRIA FSE+</t>
  </si>
  <si>
    <t>J54H24000330001</t>
  </si>
  <si>
    <t>“Semi di libertà” – Modelli di Inclusione Attiva per l'Uscita e l'Esecuzione Penale Esterna</t>
  </si>
  <si>
    <t xml:space="preserve">Il progetto si propone di supportare il reinserimento sociale e lavorativo di adulti in esecuzione penale esterna o in uscita dai luoghi di detenzione, attraverso una serie di interventi mirati. L’obiettivo principale è favorire l’inclusione sociale e la riduzione della marginalizzazione, fornendo formazione professionalizzante e linguistica, supporto per l’accesso al mercato del lavoro per affrontare le sfide post-detenzione. </t>
  </si>
  <si>
    <t>PRG-AMAES-1349-REGIONE LAZIO - AMA ES-AMA ES - LAZIO FESR</t>
  </si>
  <si>
    <t>F81J25002020001</t>
  </si>
  <si>
    <t>PRG-AMAES-1394-REGIONE LIGURIA - AMA ES-AMA ES - LIGURIA FESR</t>
  </si>
  <si>
    <t>G24C25000220001</t>
  </si>
  <si>
    <t xml:space="preserve"> AMA ES - UMBRIA </t>
  </si>
  <si>
    <t>WELFARE DI GIUSTIZIA: SERVIZI DI BENESSERE E ANIMAZIONE DI RETE E DI COMUNITA'</t>
  </si>
  <si>
    <t>Verranno sviluppate le azioni, secondo una logica di welfare mix, in cui  l’Amministrazione della Giustizia, nelle sue articolazioni territoriali, Regione  Liguria e un’ampia rete di Terzo Settore collaboreranno per lo sviluppo coordinato di azioni di inclusione a favore di persone in esecuzione penale,  condannate o imputate che verteranno principalmente su: informazione, sostegno e accompagnamento educativo; ampliamento opportunità per lo svolgimento dei Lavori di Pubblica utilità; inclusione lavorativa; prevenzione; Nello specifico sarà utilizzato un approccio sistemico e una presa in carico multidimensionale valorizzando i seguenti aspetti: educativo, relazionale, 
informativo e sociale.</t>
  </si>
  <si>
    <t>PRG-AMAES-1385-REGIONE LOMBARDIA - AMA ES-AMA ES - LOMBARDIA FESR</t>
  </si>
  <si>
    <t>E44D25003940007</t>
  </si>
  <si>
    <t>Il progetto si propone di favorire l’inclusione sociale e il reinserimento formativo-lavorativo dei soggetti in esecuzione penale esterna e in uscita dal circuito penitenziario in Regione Lombardia. Attraverso un approccio integrato, prevede interventi di sostegno abitativo, formazione e accompagnamento al lavoro, animazione sociale e di giustizia di comunità. Le azioni principali includono la creazione di soluzioni abitative temporanee, percorsi formativi e tirocini per potenziare l’occupabilità e l’impegno sociale nonché attività di sensibilizzazione per ridurre il processo di stigmatizzazione sociale. Il progetto mira a coinvolgere circa 373 persone, con particolare attenzione alle fasce più vulnerabili, promuovendo 
percorsi personalizzati di autonomia e reintegrazione. La rete di partenariato – già in parte costituita - tra Regione, UEPE, enti locali, centri per l’impiego, enti accreditati per servizi al lavoro e formazione ed Enti del terzo settore garantisce un intervento coordinato e multidimensionale. L'obiettivo finale è ridurre la recidiva e promuovere una giustizia più inclusiva, valorizzando il contributo dei beneficiari alla comunità.</t>
  </si>
  <si>
    <t>PRG-AMAES-1387-REGIONE PIEMONTE - AMA ES-AMA ES - PIEMONTE FESR</t>
  </si>
  <si>
    <t>J64H25000740006</t>
  </si>
  <si>
    <t>Nell’ottica di favorire un’azione di sistema, i servizi e le attività che costituiscono la base dello sviluppo della presente proposta sono:
- continuità e rafforzamento delle attività già in essere svolte degli sportelli 
multiservizi esterni, favorendo il potenziamento delle sinergie con i servizi 
territoriali e implementando le attività di accompagnamento;
- creazione di HUB territoriali in collaborazione con gli enti locali (almeno uno 
per ciascuno dei quattro quadranti regionali) per una più efficace gestione dei lavori di pubblica utilità, anche a supporto degli enti convenzionati;
- organizzazione di servizi di comunità ove accogliere e indirizzare i contributi della società civile per l’integrazione delle persone in misura penale nei territori e realizzare iniziative di diffusione e sensibilizzazione della cultura della giustizia di comunità.
- continuità e potenziamento della rete di housing temporaneo, con il coinvolgimento di nuovi partner e l’allargamento della platea dei destinatari.</t>
  </si>
  <si>
    <t>PRG-AMAES-1377-REGIONE TOSCANA - AMA ES-AMA ES - TOSCANA FESR</t>
  </si>
  <si>
    <t>D51J25004890006</t>
  </si>
  <si>
    <t xml:space="preserve">Il progetto prevede – coerentemente con l’Avviso del Ministero – la realizzazione di interventi finalizzati al rafforzamento del partenariato territoriale toscano (sportelli multiservizi, hub territoriali) e la creazione di reti di servizi a favore del reinserimento socio lavorativo degli utenti e interventi verso politiche di inclusione attiva (percorsi accompagnamento individuale,
misure di sostegno alla residenzialità temporanea e altre opportunità sotto il profilo abitativo e socio lavorativo, esperienze di animazione culturale e sociale, progetti di tutela dei beni comuni). La proposta progettuale è fondata sul coinvolgimento dell’UIEPE Toscana-Umbria e degli altri partners della Cabina di regia interistituzionale istituita con DGR n. 1468 del 12/12/2022. </t>
  </si>
  <si>
    <t>PRG-AMAES-1391-REGIONE VENETO - AMA ES-AMA ES VENETO FESR</t>
  </si>
  <si>
    <t>H14D25002370007</t>
  </si>
  <si>
    <t>AMA ES Veneto ha come obiettivo generale la costituzione di un sistema integrato di azioni e interventi finalizzati al potenziamento delle reti interistituzionali e ad offrire percorsi di responsabilizzazione e di integrazione sociolavorativa agli autori di reato nonché di animazione territoriale, nell’ambito del paradigma della giustizia di comunità. Mira a sviluppare, a partire dalla costituzione di un Centro per la Giustizia di Comunità, prese in carico socio-psico-educative personalizzate, anche in attività di gruppo, fornendo opportunità informative, accompagnamento, mediazione, educazione alla cittadinanza attiva e al rispetto della legalità, a sani stili di vita, orientamento al lavoro, supporto e inclusione socialeeducativa e abitativa.</t>
  </si>
  <si>
    <t>PRG-AMAES-1449-REGIONE MARCHE - AMA ES-AMA ES - MARCHE FESR</t>
  </si>
  <si>
    <t>B28C25002510006</t>
  </si>
  <si>
    <t>I destinatari delle azioni previste sono gli adulti in uscita dai luoghi di detenzione e in esecuzione penale esterna in carico agli UEPE. 
L’obiettivo del progetto è rafforzare il partenariato territoriale per favorire l’integrazione socio-lavorativa dei destinatari riducendo la marginalità e promuovendo l’inclusione sociale attiva. Le azioni mirano a migliorare l’accesso paritario e tempestivo a servizi di qualità, sostenibili ed accessibili da parte del target. I fondi saranno destinati all’organizzazione e gestione di due Hub, ad Ancona e Macerata, che offriranno servizi informativi, di consulenza e di supporto a favore dei destinatari, tramite i quali favorire l’abbinamento e il sostegno nell’inserimento delle persone destinatarie di misure penali rispetto ai lavori di pubblica utilità, sviluppare competenze ed abilità utili al reinserimento sociale e all’integrazione nella vita comunitaria e realizzare iniziative di diffusione della cultura della giustizia.</t>
  </si>
  <si>
    <t>PRG-AMAES-1364-REGIONE BASILICATA - AMA ES-AMA ES - BASILICATA FESR</t>
  </si>
  <si>
    <t>G11J25000520006</t>
  </si>
  <si>
    <t xml:space="preserve">Il progetto tende a segnare il non facile passaggio dalla condizione di “RistRETTI” a quella di “RETTI e CORRETTI” e si propone di favorire l'inclusione sociale delle persone sottoposte a sanzioni e misure di comunità e/o in uscita dal circuito penitenziario, facilitando il loro reinserimento nella società attraverso un sistema integrato di supporto territoriale.  Questo modello a sistema comprenderà una serie di sportelli 
informativi e attività trattamentali, essenziali per superare le difficoltà di accesso a risorse sociali, educative e lavorative.  Gli sportelli, distribuiti sul territorio regionale, offriranno supporto pratico, consulenza sociale e orientamento professionale e psicologico, attraverso personale qualificato. </t>
  </si>
  <si>
    <t>PRG-AMAES-1389-REGIONE CALABRIA - AMA ES-AMA ES - CALABRIA FESR</t>
  </si>
  <si>
    <t>J84H24000660001</t>
  </si>
  <si>
    <t xml:space="preserve">Il progetto si propone di supportare il reinserimento sociale e lavorativo di adulti in esecuzione penale esterna o in uscita dai luoghi di detenzione, attraverso una serie di interventi mirati. L’obiettivo principale è favorire l’inclusione sociale e la riduzione della arginalizzazione, fornendo formazione professionalizzante e linguistica, supporto per l’accesso al mercato del lavoro per affrontare le sfide post-detenzione. </t>
  </si>
  <si>
    <t>PRG-AMAES-1383-REGIONE CAMPANIA - AMA ES-AMA ES - CAMPANIA FESR</t>
  </si>
  <si>
    <t>B24D25003230006</t>
  </si>
  <si>
    <t>Il progetto mira a potenziare le attività di inclusione socio- lavorativa e accoglienza per persone in esecuzione penale, affrontando le criticità emerse dai programmi precedenti finanziati dalla Regione Campania e dalla Cassa delle Ammende. Si articola in quattro azioni principali, ciascuna mirata a rispondere a specifici bisogni dei destinatari. 
Azione 1: Potenziamento della rete di sostegno mediante l’attivazione di HUB di Inclusione per ogni provincia regionale.
Azione 2: Si concentra sull’offrire percorsi di accoglienza residenziale per persone in esecuzione penale che non dispongono di risorse familiari o economiche.
Azione 3: Mira a migliorare le opportunità occupazionali delle persone in esecuzione penale esterna attraverso la valorizzazione delle competenze individuali e lo sviluppo del capitale umano.
Azione 4: La quarta azione prevede l'individuazione e la riqualificazione di beni confiscati alla criminalità organizzata per destinare tali immobili alla realizzazione degli HUB per l'Inclusione.</t>
  </si>
  <si>
    <t>PRG-AMAES-1388-REGIONE MOLISE - AMA ES-AMA ES - MOLISE FESR</t>
  </si>
  <si>
    <t>D18C24001350006</t>
  </si>
  <si>
    <t>Il progetto mira a favorire l'integrazione socio-lavorativa di soggetti in uscita dal circuito penitenziario e in esecuzione penale esterna, attraverso un sistema strutturato di formazione professionale e accompagnamento al lavoro. L'iniziativa prevede quattro percorsi formativi, di cui ne saranno attivati tre, riconosciuti dal Catalogo Regionale delle Qualifiche della Regione Molise, con rilascio di qualifiche EQF di livello 3: Pizzaiolo (Codice 6.20.70.07 EQF 3, qualifica di base); 
Operatore del verde (Codice 3.11.38.04 EQF 3, qualifica di base); Operatore della produzione di pasticceria (Codice 1.2.5.01 EQF 3, qualifica di base);  Aiuto cuoco (Codice 6.20.70.03 EQF 3, qualifica di base).</t>
  </si>
  <si>
    <t>PRG-AMAES-1410-REGIONE PUGLIA - AMA ES-AMA ES - PUGLIA FESR</t>
  </si>
  <si>
    <t>B34C26000000006</t>
  </si>
  <si>
    <t>La proposta di progetto si rivolge a adulti in esecuzione penale esterna o sottoposti a sanzioni di comunità, in carico agli Uffici di Esecuzione penale esterna, che si intende inserire in percorsi di accompagnamento verso politiche di inclusione attiva e reinserimento socio-lavorativo, attraverso l’istituzione di n. 6 Centri di Giustizia Territoriale organizzati secondo il modello “Hub and spoke” e ubicati nelle seguenti province: Bari, BAT, Brindisi, Foggia, Lecce, Taranto.</t>
  </si>
  <si>
    <t>PRG-AMAES-1381-REGIONE SARDEGNA - AMA ES-AMA ES - SARDEGNA FESR</t>
  </si>
  <si>
    <t>E72J25000000007</t>
  </si>
  <si>
    <t>Creare un modello integrato di presa in carico orientato alla persona e reinserimento nella società di soggetti in carico agli uffici di esecuzione penale esterna anche al fine di ridurre la recidiva.
Il modello propone servizi mirati a specifici bisogni, compresi quelli abitativi, in relazione alle peculiarità dei target di riferimento: sofferenti mentali, utenza affetta da dipendenze e autori comuni. Il modello persegue l’obiettivo di ridurre i rischi di recidiva ma anche la spesa
sociale poiché mira a contrarre i tempi delle procedure giudiziarie.</t>
  </si>
  <si>
    <t>PERCORSI INCLUSIVI</t>
  </si>
  <si>
    <t>G34C25000420001</t>
  </si>
  <si>
    <t>Regione Toscana
AMA DE (FSE +)</t>
  </si>
  <si>
    <t>PRG-AMADE_FSE-1306-REGIONE TOSCANA - AMA DE (FSE+)-AMA DE - TOSCANA FSE+</t>
  </si>
  <si>
    <t>D51J25004830006</t>
  </si>
  <si>
    <t>FENICE “Formazione, Esperienze di lavoro, Nuove Iniziative, Crescita per l’Inclusione e l’Empowerment”</t>
  </si>
  <si>
    <t>L’obiettivo del progetto, le cui azioni specifiche saranno definite puntualmente nella coprogettazione promossa dalla Regione Toscana con le istituzioni pubbliche, gli enti locali e gli enti del terzo settore, è favorire l’inserimento lavorativo qualificato delle persone detenute, quale requisito per il reinserimento sociale e per la riduzione del rischio di recidiva, attraverso: la definizione di progetti individuali personalizzati grazie a servizi specializzati di orientamento
professionale.</t>
  </si>
  <si>
    <t>Regione Abruzzo
AMA DE (FSE +)</t>
  </si>
  <si>
    <t>Regione Umbria
AMA DE (FSE +)</t>
  </si>
  <si>
    <t>PRG-AMADE_FSE-1285-REGIONE ABRUZZO - AMA DE (FSE+)-AMA DE - ABRUZZO FSE+</t>
  </si>
  <si>
    <t>C94H25000870001</t>
  </si>
  <si>
    <t>Voci di Riscatto</t>
  </si>
  <si>
    <t>Il progetto proposto è destinato prevalentemente ai detenuti di tre Istituti Penitenziari della Regione Abruzzo (Vasto, Teramo e Sulmona), con un focus prioritario su giovani adulti e adulti sopra i 25 anni. Lo scopo progettuale affronta la necessità di un intervento integrato per favorire il reinserimento sociale e lavorativo dei detenuti, con particolare attenzione alla loro vulnerabilità ed integrazione sociale. In via complementare alle azioni previste saranno coinvolti nelle attività di progetto i detenuti degli Istituti Penitenziari di Pescara e Lanciano.</t>
  </si>
  <si>
    <t>PRG-AMADE_FSE-1284-REGIONE UMBRIA - AMA DE (FSE+)-AMA DE - UMBRIA FSE+</t>
  </si>
  <si>
    <t>I44C25000300006</t>
  </si>
  <si>
    <t>AMA DE UMBRIA</t>
  </si>
  <si>
    <t>Attraverso la realizzazione del presente progetto si intende promuovere le opportunità formative e professionalizzanti presso l’Istituto di Terni, uno tra i più significativi e compositi del panorama regionale. Nello specifico s’intende raggiungere un numero significativo tra i detenuti ivi ristretti, differenziando l’offerta al fine di intercettare più campi di interesse, a ciò aggiungendo possibilità formative tali da consentire l’acquisizione di competenze spendibili già nel corso della detenzione, nei profili di occupazione in house, ma nel futuro spendibili nel mercato del lavoro esterno in prospettiva delle dimissioni al termine dell’espiazione penale o allorquando le condizioni soggettive ed oggettive individuali potranno permettere l’accesso a misure alternative alla detenzione inframuraria.</t>
  </si>
  <si>
    <t>Regione Calabria
AMA DE (FSE +)</t>
  </si>
  <si>
    <t>PRG-AMADE_FSE-1280-REGIONE CALABRIA - AMA DE (FSE+)-AMA DE - CALABRIA FSE+</t>
  </si>
  <si>
    <t>J54H24000340001</t>
  </si>
  <si>
    <t>Vite, oltre le mura - Lavoro e Formazione per il Re-inserimento</t>
  </si>
  <si>
    <t>Il progetto dal titolo "Vite, oltre le mura" ha l'obiettivo di offrire ai detenuti (uomini, donne ed individui di genere non-binario attuale, cittadini italiani, cittadini UE ed extra UE) opportunità concrete di reintegrazione sociale e professionale attraverso un percorso integrato che combina la filiera vitivinicola, la creazione di un orto sociale e la formazione certificata in ambito gastronomico (aiuto cuoco, panettiere nonché corso per la trasformazione di prodotti ortofrutticoli/conserve alimentari). Il progetto prevede la gestione di un vigneto e la produzione di vino, che rappresentano un'opportunità di riscatto per i detenuti. La vite e il vino diventano, quindi, una potente metafora del loro percorso di cambiamento: come la terra che, con cura e impegno, può rigenerarsi e dare frutti nel tempo, anche le persone hanno la capacità di trasformarsi, rinascere e dare nuovo significato alla propria vita, scoprendo nuovi scopi e possibilità.</t>
  </si>
  <si>
    <t>Regione Sicilia
AMA DE (FSE +)</t>
  </si>
  <si>
    <t>PRG-AMADE_FSE-1298-REGIONE SICILIA - AMA DE (FSE+)-AMA DE - SICILIA FSE+</t>
  </si>
  <si>
    <t>G79I25002450006</t>
  </si>
  <si>
    <t>Progetto AMA DE - Regione Sicilia</t>
  </si>
  <si>
    <t>Il progetto si propone di attivare percorsi volti a rafforzare lo sviluppo delle competenze e l’avviamento al lavoro dei detenuti, al fine di garantirne l’inclusione socio-lavorativa e contrastarne le condizioni di marginalità, contribuendo altresì alla riduzione del rischio di recidiva.
Nello specifico, propone l’avvio e il potenziamento di attività produttive presso istituti penitenziari localizzati nel territorio regionale.
La proposta progettuale prevede altresì l’attivazione di percorsi di formazione professionalizzante e di apprendimento non formale e attività di formazione rivolte a detenuti da svolgersi entro gli istituti penitenziari.</t>
  </si>
  <si>
    <t>Il progetto AMA ES UMBRIA, promosso a partire dai fabbisogni rilevati dall’UDEPE di Perugia e dall’ULEPE di Terni, mira a rafforzare le reti territoriali e a favorire il reinserimento sociale e lavorativo degli autori di reato nell’ambito della giustizia di comunità.
Prevede percorsi personalizzati di supporto socio-educativo, formazione, orientamento al lavoro e iniziative di cittadinanza attiva, rivolti a persone sottoposte a misure penali o dimesse dal carcere, con l’obiettivo di prevenire la recidiva e promuovere inclusione e coesione sociale.</t>
  </si>
  <si>
    <t>PRG-AMADE_FESR-1576-PRAP - Toscana -AMA DE FESR - Toscana</t>
  </si>
  <si>
    <t>J58G25000040006</t>
  </si>
  <si>
    <t>AMA DE FESR - Regione Emilia-Romagna</t>
  </si>
  <si>
    <t>AMA DE FESR - lavori edilizi per snodi amplificatori dell'occupazione penitenziaria nella Regione Lombardia.</t>
  </si>
  <si>
    <t>Altre infrastrutture sociali che contribuiscono all'inclusione sociale nella comunità</t>
  </si>
  <si>
    <t>Misure volte a migliorare l'accesso dei gruppi emarginati (come i Rom)
all'istruzione e all'occupazione e a promuoverne l'inclusione sociale</t>
  </si>
  <si>
    <t>PRG-Giustizia_Riparativa-1210-Giustizia-Giustizia_Riparativa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</si>
</sst>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sz val="11"/>
      <name val="Calibri"/>
      <family val="2"/>
      <scheme val="minor"/>
    </font>
    <font>
      <b/>
      <sz val="16"/>
      <color theme="1"/>
      <name val="Calibri"/>
      <family val="2"/>
      <scheme val="minor"/>
    </font>
    <font>
      <sz val="8"/>
      <name val="Calibri"/>
      <family val="2"/>
      <scheme val="minor"/>
    </font>
    <font>
      <sz val="12"/>
      <name val="Calibri"/>
      <family val="2"/>
      <scheme val="minor"/>
    </font>
    <font>
      <sz val="11"/>
      <name val="Calibri"/>
      <family val="2"/>
    </font>
  </fonts>
  <fills count="8">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49EDD"/>
        <bgColor indexed="64"/>
      </patternFill>
    </fill>
    <fill>
      <patternFill patternType="solid">
        <fgColor theme="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88">
    <xf numFmtId="0" fontId="0" fillId="0" borderId="0" xfId="0"/>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left" vertical="top" wrapText="1"/>
    </xf>
    <xf numFmtId="0" fontId="4" fillId="2" borderId="1" xfId="0" applyFont="1" applyFill="1" applyBorder="1" applyAlignment="1">
      <alignment vertical="top"/>
    </xf>
    <xf numFmtId="0" fontId="4" fillId="2" borderId="2" xfId="0" applyFont="1" applyFill="1" applyBorder="1" applyAlignment="1">
      <alignment vertical="top"/>
    </xf>
    <xf numFmtId="0" fontId="4" fillId="2" borderId="3" xfId="0" applyFont="1" applyFill="1" applyBorder="1" applyAlignment="1">
      <alignment vertical="top"/>
    </xf>
    <xf numFmtId="0" fontId="4" fillId="3" borderId="4" xfId="0" applyFont="1" applyFill="1" applyBorder="1" applyAlignment="1">
      <alignment vertical="top"/>
    </xf>
    <xf numFmtId="0" fontId="4" fillId="3" borderId="2" xfId="0" applyFont="1" applyFill="1" applyBorder="1" applyAlignment="1">
      <alignment vertical="top"/>
    </xf>
    <xf numFmtId="0" fontId="0" fillId="0" borderId="0" xfId="0"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8" xfId="0" applyFont="1" applyFill="1" applyBorder="1" applyAlignment="1">
      <alignment vertical="top"/>
    </xf>
    <xf numFmtId="0" fontId="4" fillId="3" borderId="9" xfId="0" applyFont="1" applyFill="1" applyBorder="1" applyAlignment="1">
      <alignment vertical="top"/>
    </xf>
    <xf numFmtId="0" fontId="4" fillId="3" borderId="7" xfId="0" applyFont="1" applyFill="1" applyBorder="1" applyAlignment="1">
      <alignment vertical="top"/>
    </xf>
    <xf numFmtId="0" fontId="4" fillId="2" borderId="11" xfId="0" applyFont="1" applyFill="1" applyBorder="1" applyAlignment="1">
      <alignment vertical="top" wrapText="1"/>
    </xf>
    <xf numFmtId="0" fontId="4" fillId="2" borderId="12" xfId="0" applyFont="1" applyFill="1" applyBorder="1" applyAlignment="1">
      <alignment vertical="top" wrapText="1"/>
    </xf>
    <xf numFmtId="0" fontId="4" fillId="3" borderId="12" xfId="0" applyFont="1" applyFill="1" applyBorder="1" applyAlignment="1">
      <alignment vertical="top" wrapText="1"/>
    </xf>
    <xf numFmtId="0" fontId="4" fillId="4" borderId="12" xfId="0" applyFont="1" applyFill="1" applyBorder="1" applyAlignment="1">
      <alignment vertical="top" wrapText="1"/>
    </xf>
    <xf numFmtId="0" fontId="4" fillId="4" borderId="13" xfId="0" applyFont="1" applyFill="1" applyBorder="1" applyAlignment="1">
      <alignment vertical="top" wrapText="1"/>
    </xf>
    <xf numFmtId="0" fontId="4" fillId="0" borderId="0" xfId="0" applyFont="1" applyAlignment="1">
      <alignment vertical="top" wrapText="1"/>
    </xf>
    <xf numFmtId="0" fontId="2" fillId="5" borderId="23" xfId="0" applyFont="1" applyFill="1" applyBorder="1" applyAlignment="1">
      <alignment vertical="top"/>
    </xf>
    <xf numFmtId="4" fontId="2" fillId="5" borderId="23" xfId="0" applyNumberFormat="1" applyFont="1" applyFill="1" applyBorder="1" applyAlignment="1">
      <alignment vertical="top"/>
    </xf>
    <xf numFmtId="0" fontId="2" fillId="5" borderId="26" xfId="0" applyFont="1" applyFill="1" applyBorder="1" applyAlignment="1">
      <alignment vertical="top"/>
    </xf>
    <xf numFmtId="0" fontId="2" fillId="5" borderId="18" xfId="0" applyFont="1" applyFill="1" applyBorder="1" applyAlignment="1">
      <alignment vertical="top"/>
    </xf>
    <xf numFmtId="4" fontId="2" fillId="5" borderId="18" xfId="0" applyNumberFormat="1" applyFont="1" applyFill="1" applyBorder="1" applyAlignment="1">
      <alignment vertical="top"/>
    </xf>
    <xf numFmtId="0" fontId="2" fillId="5" borderId="19" xfId="0" applyFont="1" applyFill="1" applyBorder="1" applyAlignment="1">
      <alignment vertical="top"/>
    </xf>
    <xf numFmtId="0" fontId="2" fillId="5" borderId="12" xfId="0" applyFont="1" applyFill="1" applyBorder="1" applyAlignment="1">
      <alignment vertical="top"/>
    </xf>
    <xf numFmtId="4" fontId="2" fillId="5" borderId="12" xfId="0" applyNumberFormat="1" applyFont="1" applyFill="1" applyBorder="1" applyAlignment="1">
      <alignment vertical="top"/>
    </xf>
    <xf numFmtId="0" fontId="2" fillId="5" borderId="13" xfId="0" applyFont="1" applyFill="1" applyBorder="1" applyAlignment="1">
      <alignment vertical="top"/>
    </xf>
    <xf numFmtId="0" fontId="2" fillId="5" borderId="15" xfId="0" applyFont="1" applyFill="1" applyBorder="1" applyAlignment="1">
      <alignment vertical="top"/>
    </xf>
    <xf numFmtId="4" fontId="2" fillId="5" borderId="15" xfId="0" applyNumberFormat="1" applyFont="1" applyFill="1" applyBorder="1" applyAlignment="1">
      <alignment vertical="top"/>
    </xf>
    <xf numFmtId="0" fontId="2" fillId="5" borderId="16" xfId="0" applyFont="1" applyFill="1" applyBorder="1" applyAlignment="1">
      <alignment vertical="top"/>
    </xf>
    <xf numFmtId="0" fontId="2" fillId="5" borderId="21" xfId="0" applyFont="1" applyFill="1" applyBorder="1" applyAlignment="1">
      <alignment vertical="top"/>
    </xf>
    <xf numFmtId="4" fontId="2" fillId="5" borderId="21" xfId="0" applyNumberFormat="1" applyFont="1" applyFill="1" applyBorder="1" applyAlignment="1">
      <alignment vertical="top"/>
    </xf>
    <xf numFmtId="0" fontId="2" fillId="5" borderId="22" xfId="0" applyFont="1" applyFill="1" applyBorder="1" applyAlignment="1">
      <alignment vertical="top"/>
    </xf>
    <xf numFmtId="0" fontId="3" fillId="5" borderId="27" xfId="0" applyFont="1" applyFill="1" applyBorder="1" applyAlignment="1">
      <alignment horizontal="left" vertical="top"/>
    </xf>
    <xf numFmtId="0" fontId="3" fillId="5" borderId="38" xfId="0" applyFont="1" applyFill="1" applyBorder="1" applyAlignment="1">
      <alignment horizontal="left" vertical="top"/>
    </xf>
    <xf numFmtId="0" fontId="3" fillId="5" borderId="28" xfId="0" applyFont="1" applyFill="1" applyBorder="1" applyAlignment="1">
      <alignment horizontal="left" vertical="top"/>
    </xf>
    <xf numFmtId="0" fontId="3" fillId="5" borderId="24" xfId="0" applyFont="1" applyFill="1" applyBorder="1" applyAlignment="1">
      <alignment vertical="top"/>
    </xf>
    <xf numFmtId="4" fontId="7" fillId="5" borderId="24" xfId="0" applyNumberFormat="1" applyFont="1" applyFill="1" applyBorder="1" applyAlignment="1">
      <alignment vertical="top"/>
    </xf>
    <xf numFmtId="0" fontId="3" fillId="5" borderId="25" xfId="0" applyFont="1" applyFill="1" applyBorder="1" applyAlignment="1">
      <alignment vertical="top"/>
    </xf>
    <xf numFmtId="0" fontId="4" fillId="0" borderId="0" xfId="0" applyFont="1" applyAlignment="1">
      <alignment vertical="top"/>
    </xf>
    <xf numFmtId="0" fontId="0" fillId="0" borderId="0" xfId="0" applyAlignment="1">
      <alignment horizontal="center" vertical="top"/>
    </xf>
    <xf numFmtId="0" fontId="5" fillId="6" borderId="12" xfId="0" applyFont="1" applyFill="1" applyBorder="1" applyAlignment="1">
      <alignment horizontal="center" vertical="top" wrapText="1"/>
    </xf>
    <xf numFmtId="4" fontId="1" fillId="0" borderId="40" xfId="1" applyNumberFormat="1" applyFont="1" applyFill="1" applyBorder="1" applyAlignment="1">
      <alignment vertical="center" wrapText="1"/>
    </xf>
    <xf numFmtId="0" fontId="0" fillId="0" borderId="15" xfId="0" applyBorder="1" applyAlignment="1">
      <alignment vertical="center" wrapText="1"/>
    </xf>
    <xf numFmtId="0" fontId="0" fillId="0" borderId="15" xfId="0" applyBorder="1" applyAlignment="1">
      <alignment horizontal="left" vertical="center"/>
    </xf>
    <xf numFmtId="0" fontId="6" fillId="0" borderId="15" xfId="0" applyFont="1" applyBorder="1" applyAlignment="1">
      <alignment vertical="center" wrapText="1"/>
    </xf>
    <xf numFmtId="4" fontId="1" fillId="0" borderId="15" xfId="1" applyNumberFormat="1" applyFont="1" applyFill="1" applyBorder="1" applyAlignment="1">
      <alignment vertical="center" wrapText="1"/>
    </xf>
    <xf numFmtId="0" fontId="0" fillId="0" borderId="15" xfId="0" applyBorder="1" applyAlignment="1">
      <alignment horizontal="left" vertical="center" wrapText="1"/>
    </xf>
    <xf numFmtId="14" fontId="0" fillId="0" borderId="15" xfId="0" applyNumberFormat="1" applyBorder="1" applyAlignment="1">
      <alignment horizontal="right" vertical="center" wrapText="1"/>
    </xf>
    <xf numFmtId="0" fontId="0" fillId="0" borderId="18" xfId="0" applyBorder="1" applyAlignment="1">
      <alignment vertical="center" wrapText="1"/>
    </xf>
    <xf numFmtId="0" fontId="0" fillId="0" borderId="18" xfId="0" applyBorder="1" applyAlignment="1">
      <alignment horizontal="left" vertical="center"/>
    </xf>
    <xf numFmtId="0" fontId="6" fillId="0" borderId="18" xfId="0" applyFont="1" applyBorder="1" applyAlignment="1">
      <alignment vertical="center" wrapText="1"/>
    </xf>
    <xf numFmtId="4" fontId="1" fillId="0" borderId="18" xfId="1" applyNumberFormat="1" applyFont="1" applyFill="1" applyBorder="1" applyAlignment="1">
      <alignment vertical="center" wrapText="1"/>
    </xf>
    <xf numFmtId="0" fontId="0" fillId="0" borderId="18" xfId="0" applyBorder="1" applyAlignment="1">
      <alignment horizontal="left" vertical="center" wrapText="1"/>
    </xf>
    <xf numFmtId="14" fontId="0" fillId="0" borderId="18" xfId="0" applyNumberFormat="1" applyBorder="1" applyAlignment="1">
      <alignment horizontal="right" vertical="center" wrapText="1"/>
    </xf>
    <xf numFmtId="0" fontId="0" fillId="0" borderId="21" xfId="0" applyBorder="1" applyAlignment="1">
      <alignment vertical="center" wrapText="1"/>
    </xf>
    <xf numFmtId="0" fontId="0" fillId="0" borderId="21" xfId="0" applyBorder="1" applyAlignment="1">
      <alignment horizontal="left" vertical="center"/>
    </xf>
    <xf numFmtId="0" fontId="6" fillId="0" borderId="21" xfId="0" applyFont="1" applyBorder="1" applyAlignment="1">
      <alignment vertical="center" wrapText="1"/>
    </xf>
    <xf numFmtId="4" fontId="1" fillId="0" borderId="21" xfId="1" applyNumberFormat="1" applyFont="1" applyFill="1" applyBorder="1" applyAlignment="1">
      <alignment vertical="center" wrapText="1"/>
    </xf>
    <xf numFmtId="0" fontId="0" fillId="0" borderId="21" xfId="0" applyBorder="1" applyAlignment="1">
      <alignment horizontal="left" vertical="center" wrapText="1"/>
    </xf>
    <xf numFmtId="14" fontId="0" fillId="0" borderId="21" xfId="0" applyNumberFormat="1" applyBorder="1" applyAlignment="1">
      <alignment horizontal="right" vertical="center" wrapText="1"/>
    </xf>
    <xf numFmtId="4" fontId="1" fillId="0" borderId="12" xfId="1" applyNumberFormat="1" applyFont="1" applyFill="1" applyBorder="1" applyAlignment="1">
      <alignment vertical="center" wrapText="1"/>
    </xf>
    <xf numFmtId="49" fontId="0" fillId="0" borderId="15" xfId="0" applyNumberFormat="1" applyBorder="1" applyAlignment="1">
      <alignment vertical="center"/>
    </xf>
    <xf numFmtId="49" fontId="0" fillId="0" borderId="18" xfId="0" applyNumberFormat="1" applyBorder="1" applyAlignment="1">
      <alignment vertical="center"/>
    </xf>
    <xf numFmtId="49" fontId="0" fillId="0" borderId="21" xfId="0" applyNumberFormat="1" applyBorder="1" applyAlignment="1">
      <alignment vertical="center"/>
    </xf>
    <xf numFmtId="0" fontId="2" fillId="7" borderId="43" xfId="0" applyFont="1" applyFill="1" applyBorder="1" applyAlignment="1">
      <alignment vertical="top"/>
    </xf>
    <xf numFmtId="4" fontId="1" fillId="0" borderId="23" xfId="1" applyNumberFormat="1" applyFont="1" applyFill="1" applyBorder="1" applyAlignment="1">
      <alignment vertical="center" wrapText="1"/>
    </xf>
    <xf numFmtId="14" fontId="0" fillId="7" borderId="19" xfId="0" applyNumberFormat="1" applyFill="1" applyBorder="1" applyAlignment="1">
      <alignment vertical="center" wrapText="1"/>
    </xf>
    <xf numFmtId="14" fontId="0" fillId="7" borderId="22" xfId="0" applyNumberFormat="1" applyFill="1" applyBorder="1" applyAlignment="1">
      <alignment vertical="center" wrapText="1"/>
    </xf>
    <xf numFmtId="14" fontId="2" fillId="7" borderId="31" xfId="0" applyNumberFormat="1" applyFont="1" applyFill="1" applyBorder="1" applyAlignment="1">
      <alignment horizontal="left" vertical="top"/>
    </xf>
    <xf numFmtId="14" fontId="0" fillId="0" borderId="15" xfId="0" applyNumberFormat="1" applyBorder="1" applyAlignment="1">
      <alignment vertical="center" wrapText="1"/>
    </xf>
    <xf numFmtId="14" fontId="0" fillId="0" borderId="18" xfId="0" applyNumberFormat="1" applyBorder="1" applyAlignment="1">
      <alignment vertical="center" wrapText="1"/>
    </xf>
    <xf numFmtId="14" fontId="0" fillId="0" borderId="21" xfId="0" applyNumberFormat="1" applyBorder="1" applyAlignment="1">
      <alignment vertical="center" wrapText="1"/>
    </xf>
    <xf numFmtId="0" fontId="6" fillId="0" borderId="17" xfId="0" applyFont="1" applyBorder="1" applyAlignment="1">
      <alignment vertical="center" wrapText="1"/>
    </xf>
    <xf numFmtId="0" fontId="6" fillId="0" borderId="20" xfId="0" applyFont="1" applyBorder="1" applyAlignment="1">
      <alignment vertical="center" wrapText="1"/>
    </xf>
    <xf numFmtId="0" fontId="6" fillId="0" borderId="39" xfId="0" applyFont="1" applyBorder="1" applyAlignment="1">
      <alignment vertical="center" wrapText="1"/>
    </xf>
    <xf numFmtId="0" fontId="6" fillId="0" borderId="12" xfId="0" applyFont="1" applyBorder="1" applyAlignment="1">
      <alignment vertical="center" wrapText="1"/>
    </xf>
    <xf numFmtId="0" fontId="6" fillId="0" borderId="14" xfId="0" applyFont="1" applyBorder="1" applyAlignment="1">
      <alignment vertical="center" wrapText="1"/>
    </xf>
    <xf numFmtId="0" fontId="6" fillId="0" borderId="44" xfId="0" applyFont="1" applyBorder="1" applyAlignment="1">
      <alignment vertical="center" wrapText="1"/>
    </xf>
    <xf numFmtId="0" fontId="6" fillId="0" borderId="11" xfId="0" applyFont="1" applyBorder="1" applyAlignment="1">
      <alignment vertical="center" wrapText="1"/>
    </xf>
    <xf numFmtId="0" fontId="10" fillId="0" borderId="15" xfId="0" applyFont="1" applyBorder="1" applyAlignment="1">
      <alignment horizontal="center" vertical="center" wrapText="1"/>
    </xf>
    <xf numFmtId="164" fontId="0" fillId="0" borderId="15" xfId="0" applyNumberFormat="1" applyBorder="1" applyAlignment="1">
      <alignment horizontal="right" vertical="center" wrapText="1"/>
    </xf>
    <xf numFmtId="0" fontId="10" fillId="0" borderId="18" xfId="0" applyFont="1" applyBorder="1" applyAlignment="1">
      <alignment horizontal="center" vertical="center" wrapText="1"/>
    </xf>
    <xf numFmtId="164" fontId="0" fillId="0" borderId="18" xfId="0" applyNumberFormat="1" applyBorder="1" applyAlignment="1">
      <alignment horizontal="right" vertical="center" wrapText="1"/>
    </xf>
    <xf numFmtId="164" fontId="0" fillId="0" borderId="21" xfId="0" applyNumberFormat="1" applyBorder="1" applyAlignment="1">
      <alignment horizontal="right" vertical="center" wrapText="1"/>
    </xf>
    <xf numFmtId="0" fontId="0" fillId="0" borderId="15" xfId="0" applyBorder="1" applyAlignment="1">
      <alignment vertical="center"/>
    </xf>
    <xf numFmtId="0" fontId="9" fillId="0" borderId="18" xfId="0" applyFont="1" applyBorder="1" applyAlignment="1">
      <alignment horizontal="left" vertical="center" wrapText="1"/>
    </xf>
    <xf numFmtId="164" fontId="0" fillId="0" borderId="15" xfId="0" applyNumberFormat="1" applyBorder="1" applyAlignment="1">
      <alignment horizontal="right" vertical="center"/>
    </xf>
    <xf numFmtId="14" fontId="0" fillId="0" borderId="16" xfId="0" applyNumberFormat="1" applyBorder="1" applyAlignment="1">
      <alignment vertical="center" wrapText="1"/>
    </xf>
    <xf numFmtId="0" fontId="0" fillId="0" borderId="18" xfId="0" applyBorder="1" applyAlignment="1">
      <alignment vertical="center"/>
    </xf>
    <xf numFmtId="164" fontId="0" fillId="0" borderId="18" xfId="0" applyNumberFormat="1" applyBorder="1" applyAlignment="1">
      <alignment horizontal="right" vertical="center"/>
    </xf>
    <xf numFmtId="14" fontId="0" fillId="0" borderId="19" xfId="0" applyNumberFormat="1" applyBorder="1" applyAlignment="1">
      <alignment vertical="center" wrapText="1"/>
    </xf>
    <xf numFmtId="0" fontId="0" fillId="0" borderId="21" xfId="0" applyBorder="1" applyAlignment="1">
      <alignment vertical="center"/>
    </xf>
    <xf numFmtId="0" fontId="9" fillId="0" borderId="21" xfId="0" applyFont="1" applyBorder="1" applyAlignment="1">
      <alignment horizontal="left" vertical="center" wrapText="1"/>
    </xf>
    <xf numFmtId="14" fontId="0" fillId="0" borderId="22" xfId="0" applyNumberFormat="1" applyBorder="1" applyAlignment="1">
      <alignment vertical="center" wrapText="1"/>
    </xf>
    <xf numFmtId="49" fontId="0" fillId="0" borderId="15" xfId="0" applyNumberFormat="1" applyBorder="1" applyAlignment="1">
      <alignment vertical="center" wrapText="1"/>
    </xf>
    <xf numFmtId="14" fontId="0" fillId="0" borderId="42" xfId="0" applyNumberFormat="1" applyBorder="1" applyAlignment="1">
      <alignment horizontal="right" vertical="center" wrapText="1"/>
    </xf>
    <xf numFmtId="49" fontId="0" fillId="0" borderId="18" xfId="0" applyNumberFormat="1" applyBorder="1" applyAlignment="1">
      <alignment vertical="center" wrapText="1"/>
    </xf>
    <xf numFmtId="49" fontId="0" fillId="0" borderId="21" xfId="0" applyNumberFormat="1" applyBorder="1" applyAlignment="1">
      <alignment vertical="center" wrapText="1"/>
    </xf>
    <xf numFmtId="14" fontId="0" fillId="0" borderId="24" xfId="0" applyNumberFormat="1" applyBorder="1" applyAlignment="1">
      <alignment horizontal="right" vertical="center" wrapText="1"/>
    </xf>
    <xf numFmtId="14" fontId="0" fillId="0" borderId="23" xfId="0" applyNumberFormat="1" applyBorder="1" applyAlignment="1">
      <alignment vertical="center" wrapText="1"/>
    </xf>
    <xf numFmtId="14" fontId="0" fillId="0" borderId="13" xfId="0" applyNumberFormat="1" applyBorder="1" applyAlignment="1">
      <alignment vertical="center" wrapText="1"/>
    </xf>
    <xf numFmtId="0" fontId="0" fillId="0" borderId="40" xfId="0" applyBorder="1" applyAlignment="1">
      <alignment vertical="center" wrapText="1"/>
    </xf>
    <xf numFmtId="0" fontId="0" fillId="0" borderId="41" xfId="0" applyBorder="1" applyAlignment="1">
      <alignment horizontal="left" vertical="center"/>
    </xf>
    <xf numFmtId="49" fontId="0" fillId="0" borderId="40" xfId="0" applyNumberFormat="1" applyBorder="1" applyAlignment="1">
      <alignment vertical="center" wrapText="1"/>
    </xf>
    <xf numFmtId="0" fontId="6" fillId="0" borderId="40" xfId="0" applyFont="1" applyBorder="1" applyAlignment="1">
      <alignment vertical="center" wrapText="1"/>
    </xf>
    <xf numFmtId="164" fontId="0" fillId="0" borderId="23" xfId="0" applyNumberFormat="1" applyBorder="1" applyAlignment="1">
      <alignment horizontal="right" vertical="center" wrapText="1"/>
    </xf>
    <xf numFmtId="0" fontId="0" fillId="0" borderId="40" xfId="0" applyBorder="1" applyAlignment="1">
      <alignment horizontal="left" vertical="center" wrapText="1"/>
    </xf>
    <xf numFmtId="14" fontId="0" fillId="0" borderId="40" xfId="0" applyNumberFormat="1" applyBorder="1" applyAlignment="1">
      <alignment horizontal="right" vertical="center" wrapText="1"/>
    </xf>
    <xf numFmtId="0" fontId="0" fillId="0" borderId="12" xfId="0" applyBorder="1" applyAlignment="1">
      <alignment vertical="center" wrapText="1"/>
    </xf>
    <xf numFmtId="0" fontId="0" fillId="0" borderId="12" xfId="0" applyBorder="1" applyAlignment="1">
      <alignment horizontal="left" vertical="center"/>
    </xf>
    <xf numFmtId="49" fontId="0" fillId="0" borderId="12" xfId="0" applyNumberFormat="1" applyBorder="1" applyAlignment="1">
      <alignment vertical="center" wrapText="1"/>
    </xf>
    <xf numFmtId="164" fontId="0" fillId="0" borderId="12" xfId="0" applyNumberFormat="1" applyBorder="1" applyAlignment="1">
      <alignment horizontal="right" vertical="center" wrapText="1"/>
    </xf>
    <xf numFmtId="0" fontId="0" fillId="0" borderId="12" xfId="0" applyBorder="1" applyAlignment="1">
      <alignment horizontal="left" vertical="center" wrapText="1"/>
    </xf>
    <xf numFmtId="14" fontId="0" fillId="0" borderId="12" xfId="0" applyNumberFormat="1" applyBorder="1" applyAlignment="1">
      <alignment horizontal="right" vertical="center" wrapText="1"/>
    </xf>
    <xf numFmtId="14" fontId="0" fillId="0" borderId="12" xfId="0" applyNumberFormat="1" applyBorder="1" applyAlignment="1">
      <alignment vertical="center" wrapText="1"/>
    </xf>
    <xf numFmtId="14" fontId="0" fillId="0" borderId="40" xfId="0" applyNumberFormat="1" applyBorder="1" applyAlignment="1">
      <alignment vertical="center" wrapText="1"/>
    </xf>
    <xf numFmtId="14" fontId="0" fillId="0" borderId="46" xfId="0" applyNumberFormat="1" applyBorder="1" applyAlignment="1">
      <alignment vertical="center" wrapText="1"/>
    </xf>
    <xf numFmtId="0" fontId="0" fillId="0" borderId="23" xfId="0" applyBorder="1" applyAlignment="1">
      <alignment vertical="center" wrapText="1"/>
    </xf>
    <xf numFmtId="0" fontId="0" fillId="0" borderId="23" xfId="0" applyBorder="1" applyAlignment="1">
      <alignment horizontal="left" vertical="center"/>
    </xf>
    <xf numFmtId="49" fontId="0" fillId="0" borderId="23" xfId="0" applyNumberFormat="1" applyBorder="1" applyAlignment="1">
      <alignment vertical="center"/>
    </xf>
    <xf numFmtId="0" fontId="6" fillId="0" borderId="23" xfId="0" applyFont="1" applyBorder="1" applyAlignment="1">
      <alignment vertical="center" wrapText="1"/>
    </xf>
    <xf numFmtId="0" fontId="0" fillId="0" borderId="23" xfId="0" applyBorder="1" applyAlignment="1">
      <alignment horizontal="left" vertical="center" wrapText="1"/>
    </xf>
    <xf numFmtId="14" fontId="0" fillId="0" borderId="23" xfId="0" applyNumberFormat="1" applyBorder="1" applyAlignment="1">
      <alignment horizontal="right" vertical="center" wrapText="1"/>
    </xf>
    <xf numFmtId="14" fontId="0" fillId="0" borderId="45" xfId="0" applyNumberFormat="1" applyBorder="1" applyAlignment="1">
      <alignment vertical="center" wrapText="1"/>
    </xf>
    <xf numFmtId="49" fontId="0" fillId="0" borderId="12" xfId="0" applyNumberFormat="1" applyBorder="1" applyAlignment="1">
      <alignment vertical="center"/>
    </xf>
    <xf numFmtId="49" fontId="0" fillId="0" borderId="42" xfId="0" applyNumberFormat="1" applyBorder="1" applyAlignment="1">
      <alignment vertical="center"/>
    </xf>
    <xf numFmtId="0" fontId="10" fillId="0" borderId="12" xfId="0" applyFont="1" applyBorder="1" applyAlignment="1">
      <alignment horizontal="center" vertical="center" wrapText="1"/>
    </xf>
    <xf numFmtId="0" fontId="10" fillId="0" borderId="23" xfId="0" applyFont="1" applyBorder="1" applyAlignment="1">
      <alignment horizontal="center" vertical="center" wrapText="1"/>
    </xf>
    <xf numFmtId="0" fontId="6" fillId="7" borderId="18" xfId="0" applyFont="1" applyFill="1" applyBorder="1" applyAlignment="1">
      <alignment horizontal="left" vertical="center" wrapText="1"/>
    </xf>
    <xf numFmtId="0" fontId="6" fillId="7" borderId="21" xfId="0" applyFont="1" applyFill="1" applyBorder="1" applyAlignment="1">
      <alignment horizontal="left" vertical="center" wrapText="1"/>
    </xf>
    <xf numFmtId="4" fontId="1" fillId="7" borderId="18" xfId="1" applyNumberFormat="1" applyFont="1" applyFill="1" applyBorder="1" applyAlignment="1">
      <alignment vertical="center" wrapText="1"/>
    </xf>
    <xf numFmtId="4" fontId="1" fillId="7" borderId="21" xfId="1" applyNumberFormat="1" applyFont="1" applyFill="1" applyBorder="1" applyAlignment="1">
      <alignment vertical="center" wrapText="1"/>
    </xf>
    <xf numFmtId="4" fontId="1" fillId="7" borderId="23" xfId="1" applyNumberFormat="1" applyFont="1" applyFill="1" applyBorder="1" applyAlignment="1">
      <alignment vertical="center" wrapText="1"/>
    </xf>
    <xf numFmtId="14" fontId="0" fillId="7" borderId="18" xfId="0" applyNumberFormat="1" applyFill="1" applyBorder="1" applyAlignment="1">
      <alignment vertical="center" wrapText="1"/>
    </xf>
    <xf numFmtId="14" fontId="0" fillId="7" borderId="21" xfId="0" applyNumberFormat="1" applyFill="1" applyBorder="1" applyAlignment="1">
      <alignment vertical="center" wrapText="1"/>
    </xf>
    <xf numFmtId="0" fontId="10" fillId="7" borderId="18"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6" fillId="7" borderId="23" xfId="0" applyFont="1" applyFill="1" applyBorder="1" applyAlignment="1">
      <alignment horizontal="left" vertical="center" wrapText="1"/>
    </xf>
    <xf numFmtId="14" fontId="0" fillId="7" borderId="23" xfId="0" applyNumberFormat="1" applyFill="1" applyBorder="1" applyAlignment="1">
      <alignment vertical="center" wrapText="1"/>
    </xf>
    <xf numFmtId="14" fontId="0" fillId="7" borderId="26" xfId="0" applyNumberFormat="1" applyFill="1" applyBorder="1" applyAlignment="1">
      <alignment vertical="center" wrapText="1"/>
    </xf>
    <xf numFmtId="0" fontId="10" fillId="0" borderId="21" xfId="0" applyFont="1" applyBorder="1" applyAlignment="1">
      <alignment horizontal="center" vertical="center" wrapText="1"/>
    </xf>
    <xf numFmtId="0" fontId="6" fillId="0" borderId="18" xfId="0" applyFont="1" applyBorder="1" applyAlignment="1">
      <alignment horizontal="left" vertical="center" wrapText="1"/>
    </xf>
    <xf numFmtId="0" fontId="9" fillId="0" borderId="15" xfId="0" applyFont="1" applyBorder="1" applyAlignment="1">
      <alignment horizontal="left" vertical="center" wrapText="1"/>
    </xf>
    <xf numFmtId="0" fontId="2" fillId="5" borderId="21" xfId="0" applyFont="1" applyFill="1" applyBorder="1" applyAlignment="1">
      <alignment horizontal="left" vertical="top"/>
    </xf>
    <xf numFmtId="0" fontId="4" fillId="2" borderId="2" xfId="0" applyFont="1" applyFill="1" applyBorder="1" applyAlignment="1">
      <alignment horizontal="left" vertical="top"/>
    </xf>
    <xf numFmtId="0" fontId="4" fillId="2" borderId="7" xfId="0" applyFont="1" applyFill="1" applyBorder="1" applyAlignment="1">
      <alignment horizontal="left" vertical="top"/>
    </xf>
    <xf numFmtId="0" fontId="4" fillId="2" borderId="12" xfId="0" applyFont="1" applyFill="1" applyBorder="1" applyAlignment="1">
      <alignment horizontal="left" vertical="top" wrapText="1"/>
    </xf>
    <xf numFmtId="0" fontId="6" fillId="0" borderId="40" xfId="0" applyFont="1" applyBorder="1" applyAlignment="1">
      <alignment horizontal="left" vertical="center" wrapText="1"/>
    </xf>
    <xf numFmtId="0" fontId="6" fillId="0" borderId="12" xfId="0" applyFont="1" applyBorder="1" applyAlignment="1">
      <alignment horizontal="left" vertical="center" wrapText="1"/>
    </xf>
    <xf numFmtId="0" fontId="10" fillId="0" borderId="15" xfId="0" applyFont="1" applyBorder="1" applyAlignment="1">
      <alignment horizontal="left" vertical="center" wrapText="1"/>
    </xf>
    <xf numFmtId="0" fontId="10" fillId="0" borderId="18" xfId="0" applyFont="1" applyBorder="1" applyAlignment="1">
      <alignment horizontal="left" vertical="center" wrapText="1"/>
    </xf>
    <xf numFmtId="0" fontId="10" fillId="0" borderId="12" xfId="0" applyFont="1" applyBorder="1" applyAlignment="1">
      <alignment horizontal="left" vertical="center" wrapText="1"/>
    </xf>
    <xf numFmtId="0" fontId="10" fillId="0" borderId="21" xfId="0" applyFont="1" applyBorder="1" applyAlignment="1">
      <alignment horizontal="left" vertical="center" wrapText="1"/>
    </xf>
    <xf numFmtId="0" fontId="10" fillId="0" borderId="23" xfId="0" applyFont="1" applyBorder="1" applyAlignment="1">
      <alignment horizontal="left" vertical="center" wrapText="1"/>
    </xf>
    <xf numFmtId="0" fontId="10" fillId="7" borderId="18"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2" fillId="5" borderId="23" xfId="0" applyFont="1" applyFill="1" applyBorder="1" applyAlignment="1">
      <alignment horizontal="left" vertical="top"/>
    </xf>
    <xf numFmtId="0" fontId="2" fillId="5" borderId="18" xfId="0" applyFont="1" applyFill="1" applyBorder="1" applyAlignment="1">
      <alignment horizontal="left" vertical="top"/>
    </xf>
    <xf numFmtId="0" fontId="2" fillId="5" borderId="12" xfId="0" applyFont="1" applyFill="1" applyBorder="1" applyAlignment="1">
      <alignment horizontal="left" vertical="top"/>
    </xf>
    <xf numFmtId="0" fontId="2" fillId="5" borderId="15" xfId="0" applyFont="1" applyFill="1" applyBorder="1" applyAlignment="1">
      <alignment horizontal="left" vertical="top"/>
    </xf>
    <xf numFmtId="0" fontId="3" fillId="5" borderId="24" xfId="0" applyFont="1" applyFill="1" applyBorder="1" applyAlignment="1">
      <alignment horizontal="left" vertical="top"/>
    </xf>
    <xf numFmtId="0" fontId="0" fillId="0" borderId="0" xfId="0" applyAlignment="1">
      <alignment horizontal="left" vertical="top"/>
    </xf>
    <xf numFmtId="0" fontId="2" fillId="0" borderId="18" xfId="0" applyFont="1" applyBorder="1" applyAlignment="1">
      <alignment horizontal="center" vertical="top" wrapText="1"/>
    </xf>
    <xf numFmtId="0" fontId="2" fillId="5" borderId="20" xfId="0" applyFont="1" applyFill="1" applyBorder="1" applyAlignment="1">
      <alignment horizontal="left" vertical="top"/>
    </xf>
    <xf numFmtId="0" fontId="2" fillId="5" borderId="21" xfId="0" applyFont="1" applyFill="1" applyBorder="1" applyAlignment="1">
      <alignment horizontal="left" vertical="top"/>
    </xf>
    <xf numFmtId="0" fontId="4" fillId="4" borderId="4" xfId="0" applyFont="1" applyFill="1" applyBorder="1" applyAlignment="1">
      <alignment horizontal="left" vertical="top"/>
    </xf>
    <xf numFmtId="0" fontId="4" fillId="4" borderId="2" xfId="0" applyFont="1" applyFill="1" applyBorder="1" applyAlignment="1">
      <alignment horizontal="left" vertical="top"/>
    </xf>
    <xf numFmtId="0" fontId="4" fillId="4" borderId="5" xfId="0" applyFont="1" applyFill="1" applyBorder="1" applyAlignment="1">
      <alignment horizontal="left" vertical="top"/>
    </xf>
    <xf numFmtId="0" fontId="4" fillId="4" borderId="9" xfId="0" applyFont="1" applyFill="1" applyBorder="1" applyAlignment="1">
      <alignment horizontal="left" vertical="top"/>
    </xf>
    <xf numFmtId="0" fontId="4" fillId="4" borderId="7" xfId="0" applyFont="1" applyFill="1" applyBorder="1" applyAlignment="1">
      <alignment horizontal="left" vertical="top"/>
    </xf>
    <xf numFmtId="0" fontId="4" fillId="4" borderId="10" xfId="0" applyFont="1" applyFill="1" applyBorder="1" applyAlignment="1">
      <alignment horizontal="left" vertical="top"/>
    </xf>
    <xf numFmtId="0" fontId="2" fillId="5" borderId="6" xfId="0" applyFont="1" applyFill="1" applyBorder="1" applyAlignment="1">
      <alignment horizontal="left" vertical="top"/>
    </xf>
    <xf numFmtId="0" fontId="2" fillId="5" borderId="7" xfId="0" applyFont="1" applyFill="1" applyBorder="1" applyAlignment="1">
      <alignment horizontal="left" vertical="top"/>
    </xf>
    <xf numFmtId="0" fontId="2" fillId="5" borderId="8" xfId="0" applyFont="1" applyFill="1" applyBorder="1" applyAlignment="1">
      <alignment horizontal="left" vertical="top"/>
    </xf>
    <xf numFmtId="0" fontId="2" fillId="5" borderId="29" xfId="0" applyFont="1" applyFill="1" applyBorder="1" applyAlignment="1">
      <alignment horizontal="left" vertical="top"/>
    </xf>
    <xf numFmtId="0" fontId="2" fillId="5" borderId="30" xfId="0" applyFont="1" applyFill="1" applyBorder="1" applyAlignment="1">
      <alignment horizontal="left" vertical="top"/>
    </xf>
    <xf numFmtId="0" fontId="2" fillId="5" borderId="31" xfId="0" applyFont="1" applyFill="1" applyBorder="1" applyAlignment="1">
      <alignment horizontal="left" vertical="top"/>
    </xf>
    <xf numFmtId="0" fontId="2" fillId="5" borderId="32" xfId="0" applyFont="1" applyFill="1" applyBorder="1" applyAlignment="1">
      <alignment horizontal="left" vertical="top"/>
    </xf>
    <xf numFmtId="0" fontId="2" fillId="5" borderId="33" xfId="0" applyFont="1" applyFill="1" applyBorder="1" applyAlignment="1">
      <alignment horizontal="left" vertical="top"/>
    </xf>
    <xf numFmtId="0" fontId="2" fillId="5" borderId="34" xfId="0" applyFont="1" applyFill="1" applyBorder="1" applyAlignment="1">
      <alignment horizontal="left" vertical="top"/>
    </xf>
    <xf numFmtId="0" fontId="2" fillId="5" borderId="35" xfId="0" applyFont="1" applyFill="1" applyBorder="1" applyAlignment="1">
      <alignment horizontal="left" vertical="top"/>
    </xf>
    <xf numFmtId="0" fontId="2" fillId="5" borderId="36" xfId="0" applyFont="1" applyFill="1" applyBorder="1" applyAlignment="1">
      <alignment horizontal="left" vertical="top"/>
    </xf>
    <xf numFmtId="0" fontId="2" fillId="5" borderId="37" xfId="0" applyFont="1" applyFill="1" applyBorder="1" applyAlignment="1">
      <alignment horizontal="left" vertical="top"/>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8980-5F26-45AD-93B1-E047C87B3168}">
  <dimension ref="A1:AA103"/>
  <sheetViews>
    <sheetView showGridLines="0" tabSelected="1" zoomScale="70" zoomScaleNormal="70" zoomScaleSheetLayoutView="70" workbookViewId="0">
      <selection sqref="A1:B1"/>
    </sheetView>
  </sheetViews>
  <sheetFormatPr defaultColWidth="8.88671875" defaultRowHeight="14.4" x14ac:dyDescent="0.3"/>
  <cols>
    <col min="1" max="1" width="24.44140625" style="10" customWidth="1"/>
    <col min="2" max="2" width="18.44140625" style="10" customWidth="1"/>
    <col min="3" max="3" width="12.88671875" style="44" customWidth="1"/>
    <col min="4" max="4" width="14.33203125" style="10" customWidth="1"/>
    <col min="5" max="5" width="14.44140625" style="10" customWidth="1"/>
    <col min="6" max="6" width="21.6640625" style="10" customWidth="1"/>
    <col min="7" max="7" width="23.5546875" style="10" customWidth="1"/>
    <col min="8" max="8" width="20.109375" style="10" customWidth="1"/>
    <col min="9" max="9" width="34.109375" style="10" customWidth="1"/>
    <col min="10" max="10" width="25.6640625" style="10" customWidth="1"/>
    <col min="11" max="11" width="25.5546875" style="166" customWidth="1"/>
    <col min="12" max="12" width="16.6640625" style="10" customWidth="1"/>
    <col min="13" max="13" width="31.44140625" style="10" bestFit="1" customWidth="1"/>
    <col min="14" max="14" width="23.44140625" style="10" bestFit="1" customWidth="1"/>
    <col min="15" max="15" width="40.33203125" style="10" customWidth="1"/>
    <col min="16" max="16" width="27.33203125" style="10" customWidth="1"/>
    <col min="17" max="22" width="16.6640625" style="10" customWidth="1"/>
    <col min="23" max="26" width="21.88671875" style="10" customWidth="1"/>
    <col min="27" max="27" width="36" style="10" customWidth="1"/>
    <col min="28" max="28" width="12" style="10" bestFit="1" customWidth="1"/>
    <col min="29" max="16384" width="8.88671875" style="10"/>
  </cols>
  <sheetData>
    <row r="1" spans="1:27" s="1" customFormat="1" ht="28.95" customHeight="1" x14ac:dyDescent="0.3">
      <c r="A1" s="167" t="s">
        <v>120</v>
      </c>
      <c r="B1" s="167"/>
      <c r="E1" s="2"/>
      <c r="G1" s="3"/>
      <c r="H1" s="4"/>
      <c r="I1" s="4"/>
      <c r="J1" s="4"/>
      <c r="K1" s="3"/>
      <c r="L1" s="4"/>
      <c r="P1" s="4"/>
      <c r="Q1" s="4"/>
      <c r="R1" s="4"/>
      <c r="S1" s="4"/>
      <c r="T1" s="4"/>
      <c r="U1" s="4"/>
      <c r="V1" s="4"/>
      <c r="W1" s="4"/>
      <c r="X1" s="4"/>
      <c r="Y1" s="4"/>
      <c r="Z1" s="4"/>
      <c r="AA1" s="4"/>
    </row>
    <row r="2" spans="1:27" s="1" customFormat="1" ht="27.6" customHeight="1" x14ac:dyDescent="0.3">
      <c r="A2" s="69" t="s">
        <v>0</v>
      </c>
      <c r="B2" s="73">
        <v>46142</v>
      </c>
      <c r="G2" s="3"/>
      <c r="H2" s="4"/>
      <c r="I2" s="4"/>
      <c r="J2" s="4"/>
      <c r="K2" s="3"/>
      <c r="L2" s="4"/>
      <c r="O2" s="2"/>
      <c r="P2" s="4"/>
      <c r="Q2" s="4"/>
      <c r="R2" s="4"/>
      <c r="S2" s="4"/>
      <c r="T2" s="4"/>
      <c r="U2" s="4"/>
      <c r="V2" s="4"/>
      <c r="W2" s="4"/>
      <c r="X2" s="4"/>
      <c r="Y2" s="4"/>
      <c r="Z2" s="4"/>
      <c r="AA2" s="4"/>
    </row>
    <row r="3" spans="1:27" s="1" customFormat="1" ht="23.25" customHeight="1" thickBot="1" x14ac:dyDescent="0.35">
      <c r="G3" s="3"/>
      <c r="H3" s="4"/>
      <c r="I3" s="4"/>
      <c r="J3" s="4"/>
      <c r="K3" s="3"/>
      <c r="L3" s="4"/>
      <c r="O3" s="2"/>
      <c r="P3" s="4"/>
      <c r="Q3" s="4"/>
      <c r="R3" s="4"/>
      <c r="S3" s="4"/>
      <c r="T3" s="4"/>
      <c r="U3" s="4"/>
      <c r="V3" s="4"/>
      <c r="W3" s="4"/>
      <c r="X3" s="4"/>
      <c r="Y3" s="4"/>
      <c r="Z3" s="4"/>
      <c r="AA3" s="4"/>
    </row>
    <row r="4" spans="1:27" ht="18" customHeight="1" x14ac:dyDescent="0.3">
      <c r="A4" s="5" t="s">
        <v>1</v>
      </c>
      <c r="B4" s="6"/>
      <c r="C4" s="6"/>
      <c r="D4" s="6"/>
      <c r="E4" s="6"/>
      <c r="F4" s="6"/>
      <c r="G4" s="6"/>
      <c r="H4" s="6"/>
      <c r="I4" s="6"/>
      <c r="J4" s="6"/>
      <c r="K4" s="149"/>
      <c r="L4" s="7"/>
      <c r="M4" s="8" t="s">
        <v>2</v>
      </c>
      <c r="N4" s="9"/>
      <c r="O4" s="170" t="s">
        <v>3</v>
      </c>
      <c r="P4" s="171"/>
      <c r="Q4" s="171"/>
      <c r="R4" s="171"/>
      <c r="S4" s="171"/>
      <c r="T4" s="171"/>
      <c r="U4" s="171"/>
      <c r="V4" s="171"/>
      <c r="W4" s="172"/>
    </row>
    <row r="5" spans="1:27" ht="26.25" customHeight="1" x14ac:dyDescent="0.3">
      <c r="A5" s="11"/>
      <c r="B5" s="12"/>
      <c r="C5" s="12"/>
      <c r="D5" s="12"/>
      <c r="E5" s="12"/>
      <c r="F5" s="12"/>
      <c r="G5" s="12"/>
      <c r="H5" s="12"/>
      <c r="I5" s="12"/>
      <c r="J5" s="12"/>
      <c r="K5" s="150"/>
      <c r="L5" s="13"/>
      <c r="M5" s="14"/>
      <c r="N5" s="15"/>
      <c r="O5" s="173"/>
      <c r="P5" s="174"/>
      <c r="Q5" s="174"/>
      <c r="R5" s="174"/>
      <c r="S5" s="174"/>
      <c r="T5" s="174"/>
      <c r="U5" s="174"/>
      <c r="V5" s="174"/>
      <c r="W5" s="175"/>
    </row>
    <row r="6" spans="1:27" s="21" customFormat="1" ht="65.25" customHeight="1" thickBot="1" x14ac:dyDescent="0.35">
      <c r="A6" s="16" t="s">
        <v>4</v>
      </c>
      <c r="B6" s="17" t="s">
        <v>5</v>
      </c>
      <c r="C6" s="17" t="s">
        <v>6</v>
      </c>
      <c r="D6" s="17" t="s">
        <v>7</v>
      </c>
      <c r="E6" s="17" t="s">
        <v>8</v>
      </c>
      <c r="F6" s="17" t="s">
        <v>9</v>
      </c>
      <c r="G6" s="17" t="s">
        <v>10</v>
      </c>
      <c r="H6" s="17" t="s">
        <v>11</v>
      </c>
      <c r="I6" s="17" t="s">
        <v>12</v>
      </c>
      <c r="J6" s="17" t="s">
        <v>13</v>
      </c>
      <c r="K6" s="151" t="s">
        <v>14</v>
      </c>
      <c r="L6" s="17" t="s">
        <v>15</v>
      </c>
      <c r="M6" s="18" t="s">
        <v>16</v>
      </c>
      <c r="N6" s="45" t="s">
        <v>17</v>
      </c>
      <c r="O6" s="19" t="s">
        <v>18</v>
      </c>
      <c r="P6" s="19" t="s">
        <v>19</v>
      </c>
      <c r="Q6" s="19" t="s">
        <v>20</v>
      </c>
      <c r="R6" s="19" t="s">
        <v>21</v>
      </c>
      <c r="S6" s="19" t="s">
        <v>22</v>
      </c>
      <c r="T6" s="19" t="s">
        <v>23</v>
      </c>
      <c r="U6" s="19" t="s">
        <v>24</v>
      </c>
      <c r="V6" s="19" t="s">
        <v>25</v>
      </c>
      <c r="W6" s="20" t="s">
        <v>26</v>
      </c>
      <c r="X6" s="10"/>
      <c r="Y6" s="10"/>
      <c r="Z6" s="10"/>
      <c r="AA6" s="10"/>
    </row>
    <row r="7" spans="1:27" ht="152.4" customHeight="1" x14ac:dyDescent="0.3">
      <c r="A7" s="81" t="s">
        <v>27</v>
      </c>
      <c r="B7" s="47" t="s">
        <v>28</v>
      </c>
      <c r="C7" s="48">
        <v>1</v>
      </c>
      <c r="D7" s="89" t="s">
        <v>29</v>
      </c>
      <c r="E7" s="49" t="s">
        <v>30</v>
      </c>
      <c r="F7" s="47" t="s">
        <v>31</v>
      </c>
      <c r="G7" s="147" t="s">
        <v>109</v>
      </c>
      <c r="H7" s="47" t="s">
        <v>32</v>
      </c>
      <c r="I7" s="47" t="s">
        <v>60</v>
      </c>
      <c r="J7" s="47" t="s">
        <v>33</v>
      </c>
      <c r="K7" s="51" t="s">
        <v>49</v>
      </c>
      <c r="L7" s="47" t="s">
        <v>49</v>
      </c>
      <c r="M7" s="50">
        <f>4937600*36.46%</f>
        <v>1800248.9600000002</v>
      </c>
      <c r="N7" s="91">
        <v>0.173125136747</v>
      </c>
      <c r="O7" s="51" t="s">
        <v>35</v>
      </c>
      <c r="P7" s="52">
        <v>45754</v>
      </c>
      <c r="Q7" s="52">
        <v>46666</v>
      </c>
      <c r="R7" s="52">
        <v>46666</v>
      </c>
      <c r="S7" s="47" t="s">
        <v>36</v>
      </c>
      <c r="T7" s="51" t="s">
        <v>37</v>
      </c>
      <c r="U7" s="51" t="s">
        <v>37</v>
      </c>
      <c r="V7" s="47" t="s">
        <v>58</v>
      </c>
      <c r="W7" s="92">
        <v>46142</v>
      </c>
    </row>
    <row r="8" spans="1:27" ht="157.94999999999999" customHeight="1" x14ac:dyDescent="0.3">
      <c r="A8" s="77" t="s">
        <v>27</v>
      </c>
      <c r="B8" s="53" t="s">
        <v>28</v>
      </c>
      <c r="C8" s="54">
        <v>1</v>
      </c>
      <c r="D8" s="93" t="s">
        <v>29</v>
      </c>
      <c r="E8" s="55" t="s">
        <v>30</v>
      </c>
      <c r="F8" s="53" t="s">
        <v>40</v>
      </c>
      <c r="G8" s="90" t="s">
        <v>109</v>
      </c>
      <c r="H8" s="53" t="s">
        <v>32</v>
      </c>
      <c r="I8" s="53" t="s">
        <v>60</v>
      </c>
      <c r="J8" s="53" t="s">
        <v>33</v>
      </c>
      <c r="K8" s="57" t="s">
        <v>49</v>
      </c>
      <c r="L8" s="53" t="s">
        <v>49</v>
      </c>
      <c r="M8" s="56">
        <f>4937600*4.64%</f>
        <v>229104.63999999998</v>
      </c>
      <c r="N8" s="94">
        <v>0.17312516231899999</v>
      </c>
      <c r="O8" s="57" t="s">
        <v>35</v>
      </c>
      <c r="P8" s="58">
        <v>45754</v>
      </c>
      <c r="Q8" s="58">
        <v>46666</v>
      </c>
      <c r="R8" s="58">
        <v>46666</v>
      </c>
      <c r="S8" s="53" t="s">
        <v>36</v>
      </c>
      <c r="T8" s="57" t="s">
        <v>37</v>
      </c>
      <c r="U8" s="57" t="s">
        <v>37</v>
      </c>
      <c r="V8" s="53" t="s">
        <v>58</v>
      </c>
      <c r="W8" s="95">
        <v>46142</v>
      </c>
    </row>
    <row r="9" spans="1:27" ht="153" customHeight="1" thickBot="1" x14ac:dyDescent="0.35">
      <c r="A9" s="78" t="s">
        <v>27</v>
      </c>
      <c r="B9" s="59" t="s">
        <v>28</v>
      </c>
      <c r="C9" s="60">
        <v>1</v>
      </c>
      <c r="D9" s="96" t="s">
        <v>29</v>
      </c>
      <c r="E9" s="61" t="s">
        <v>30</v>
      </c>
      <c r="F9" s="59" t="s">
        <v>38</v>
      </c>
      <c r="G9" s="97" t="s">
        <v>109</v>
      </c>
      <c r="H9" s="59" t="s">
        <v>32</v>
      </c>
      <c r="I9" s="59" t="s">
        <v>60</v>
      </c>
      <c r="J9" s="59" t="s">
        <v>33</v>
      </c>
      <c r="K9" s="63" t="s">
        <v>49</v>
      </c>
      <c r="L9" s="59" t="s">
        <v>49</v>
      </c>
      <c r="M9" s="62">
        <f>4937600*58.9%</f>
        <v>2908246.4</v>
      </c>
      <c r="N9" s="88">
        <v>0.46387508250199999</v>
      </c>
      <c r="O9" s="63" t="s">
        <v>35</v>
      </c>
      <c r="P9" s="64">
        <v>45754</v>
      </c>
      <c r="Q9" s="64">
        <v>46666</v>
      </c>
      <c r="R9" s="64">
        <v>46666</v>
      </c>
      <c r="S9" s="59" t="s">
        <v>36</v>
      </c>
      <c r="T9" s="63" t="s">
        <v>37</v>
      </c>
      <c r="U9" s="63" t="s">
        <v>37</v>
      </c>
      <c r="V9" s="59" t="s">
        <v>58</v>
      </c>
      <c r="W9" s="98">
        <v>46142</v>
      </c>
    </row>
    <row r="10" spans="1:27" ht="131.4" customHeight="1" x14ac:dyDescent="0.3">
      <c r="A10" s="81" t="s">
        <v>27</v>
      </c>
      <c r="B10" s="47" t="s">
        <v>28</v>
      </c>
      <c r="C10" s="48">
        <v>1</v>
      </c>
      <c r="D10" s="99" t="s">
        <v>29</v>
      </c>
      <c r="E10" s="47" t="s">
        <v>30</v>
      </c>
      <c r="F10" s="47" t="s">
        <v>46</v>
      </c>
      <c r="G10" s="47" t="s">
        <v>430</v>
      </c>
      <c r="H10" s="49" t="s">
        <v>67</v>
      </c>
      <c r="I10" s="47" t="s">
        <v>68</v>
      </c>
      <c r="J10" s="47" t="s">
        <v>33</v>
      </c>
      <c r="K10" s="51" t="s">
        <v>49</v>
      </c>
      <c r="L10" s="47" t="s">
        <v>69</v>
      </c>
      <c r="M10" s="50">
        <f>5000000*36.46%</f>
        <v>1823000.0000000002</v>
      </c>
      <c r="N10" s="91">
        <v>0.173125136747</v>
      </c>
      <c r="O10" s="51" t="s">
        <v>70</v>
      </c>
      <c r="P10" s="100">
        <v>45821</v>
      </c>
      <c r="Q10" s="74">
        <v>47281</v>
      </c>
      <c r="R10" s="52">
        <v>47281</v>
      </c>
      <c r="S10" s="47" t="s">
        <v>36</v>
      </c>
      <c r="T10" s="57" t="s">
        <v>37</v>
      </c>
      <c r="U10" s="51" t="s">
        <v>37</v>
      </c>
      <c r="V10" s="47" t="s">
        <v>71</v>
      </c>
      <c r="W10" s="92">
        <v>46142</v>
      </c>
    </row>
    <row r="11" spans="1:27" ht="129.6" x14ac:dyDescent="0.3">
      <c r="A11" s="77" t="s">
        <v>27</v>
      </c>
      <c r="B11" s="53" t="s">
        <v>28</v>
      </c>
      <c r="C11" s="54">
        <v>1</v>
      </c>
      <c r="D11" s="101" t="s">
        <v>29</v>
      </c>
      <c r="E11" s="53" t="s">
        <v>30</v>
      </c>
      <c r="F11" s="53" t="s">
        <v>110</v>
      </c>
      <c r="G11" s="53" t="s">
        <v>430</v>
      </c>
      <c r="H11" s="53" t="s">
        <v>67</v>
      </c>
      <c r="I11" s="53" t="s">
        <v>68</v>
      </c>
      <c r="J11" s="53" t="s">
        <v>33</v>
      </c>
      <c r="K11" s="57" t="s">
        <v>49</v>
      </c>
      <c r="L11" s="53" t="s">
        <v>69</v>
      </c>
      <c r="M11" s="56">
        <f>5000000*4.64%</f>
        <v>231999.99999999997</v>
      </c>
      <c r="N11" s="94">
        <v>0.17312516231899999</v>
      </c>
      <c r="O11" s="57" t="s">
        <v>70</v>
      </c>
      <c r="P11" s="58">
        <v>45821</v>
      </c>
      <c r="Q11" s="75">
        <v>47281</v>
      </c>
      <c r="R11" s="58">
        <v>47281</v>
      </c>
      <c r="S11" s="53" t="s">
        <v>36</v>
      </c>
      <c r="T11" s="57" t="s">
        <v>37</v>
      </c>
      <c r="U11" s="57" t="s">
        <v>37</v>
      </c>
      <c r="V11" s="53" t="s">
        <v>71</v>
      </c>
      <c r="W11" s="95">
        <v>46142</v>
      </c>
    </row>
    <row r="12" spans="1:27" ht="130.19999999999999" thickBot="1" x14ac:dyDescent="0.35">
      <c r="A12" s="78" t="s">
        <v>27</v>
      </c>
      <c r="B12" s="59" t="s">
        <v>28</v>
      </c>
      <c r="C12" s="60">
        <v>1</v>
      </c>
      <c r="D12" s="102" t="s">
        <v>29</v>
      </c>
      <c r="E12" s="59" t="s">
        <v>30</v>
      </c>
      <c r="F12" s="59" t="s">
        <v>41</v>
      </c>
      <c r="G12" s="59" t="s">
        <v>430</v>
      </c>
      <c r="H12" s="59" t="s">
        <v>67</v>
      </c>
      <c r="I12" s="59" t="s">
        <v>68</v>
      </c>
      <c r="J12" s="59" t="s">
        <v>33</v>
      </c>
      <c r="K12" s="63" t="s">
        <v>49</v>
      </c>
      <c r="L12" s="59" t="s">
        <v>69</v>
      </c>
      <c r="M12" s="62">
        <f>5000000*58.9%</f>
        <v>2945000</v>
      </c>
      <c r="N12" s="88" t="s">
        <v>39</v>
      </c>
      <c r="O12" s="63" t="s">
        <v>70</v>
      </c>
      <c r="P12" s="103">
        <v>45821</v>
      </c>
      <c r="Q12" s="76">
        <v>47281</v>
      </c>
      <c r="R12" s="64">
        <v>47281</v>
      </c>
      <c r="S12" s="59" t="s">
        <v>36</v>
      </c>
      <c r="T12" s="63" t="s">
        <v>37</v>
      </c>
      <c r="U12" s="63" t="s">
        <v>37</v>
      </c>
      <c r="V12" s="59" t="s">
        <v>71</v>
      </c>
      <c r="W12" s="98">
        <v>46142</v>
      </c>
    </row>
    <row r="13" spans="1:27" ht="115.2" customHeight="1" x14ac:dyDescent="0.3">
      <c r="A13" s="77" t="s">
        <v>95</v>
      </c>
      <c r="B13" s="53" t="s">
        <v>28</v>
      </c>
      <c r="C13" s="54">
        <v>2</v>
      </c>
      <c r="D13" s="101" t="s">
        <v>61</v>
      </c>
      <c r="E13" s="53" t="s">
        <v>30</v>
      </c>
      <c r="F13" s="53" t="s">
        <v>42</v>
      </c>
      <c r="G13" s="53" t="s">
        <v>230</v>
      </c>
      <c r="H13" s="53" t="s">
        <v>73</v>
      </c>
      <c r="I13" s="55" t="s">
        <v>89</v>
      </c>
      <c r="J13" s="55" t="s">
        <v>33</v>
      </c>
      <c r="K13" s="146" t="s">
        <v>86</v>
      </c>
      <c r="L13" s="53" t="s">
        <v>34</v>
      </c>
      <c r="M13" s="56">
        <v>2075689</v>
      </c>
      <c r="N13" s="87">
        <v>0.39999999775816703</v>
      </c>
      <c r="O13" s="57" t="s">
        <v>65</v>
      </c>
      <c r="P13" s="58">
        <v>45855</v>
      </c>
      <c r="Q13" s="75">
        <v>47299</v>
      </c>
      <c r="R13" s="104">
        <v>47299</v>
      </c>
      <c r="S13" s="53" t="s">
        <v>36</v>
      </c>
      <c r="T13" s="57" t="s">
        <v>37</v>
      </c>
      <c r="U13" s="57" t="s">
        <v>37</v>
      </c>
      <c r="V13" s="53" t="s">
        <v>66</v>
      </c>
      <c r="W13" s="105">
        <v>46142</v>
      </c>
    </row>
    <row r="14" spans="1:27" ht="115.2" customHeight="1" x14ac:dyDescent="0.3">
      <c r="A14" s="77" t="s">
        <v>95</v>
      </c>
      <c r="B14" s="53" t="s">
        <v>28</v>
      </c>
      <c r="C14" s="54">
        <v>2</v>
      </c>
      <c r="D14" s="101" t="s">
        <v>61</v>
      </c>
      <c r="E14" s="53" t="s">
        <v>30</v>
      </c>
      <c r="F14" s="53" t="s">
        <v>42</v>
      </c>
      <c r="G14" s="53" t="s">
        <v>244</v>
      </c>
      <c r="H14" s="53" t="s">
        <v>104</v>
      </c>
      <c r="I14" s="55" t="s">
        <v>94</v>
      </c>
      <c r="J14" s="55" t="s">
        <v>33</v>
      </c>
      <c r="K14" s="146" t="s">
        <v>87</v>
      </c>
      <c r="L14" s="53" t="s">
        <v>34</v>
      </c>
      <c r="M14" s="56">
        <v>1364680</v>
      </c>
      <c r="N14" s="87">
        <v>0.39999999775816703</v>
      </c>
      <c r="O14" s="57" t="s">
        <v>65</v>
      </c>
      <c r="P14" s="58">
        <v>45852</v>
      </c>
      <c r="Q14" s="75">
        <v>47299</v>
      </c>
      <c r="R14" s="104">
        <v>47299</v>
      </c>
      <c r="S14" s="53" t="s">
        <v>36</v>
      </c>
      <c r="T14" s="57" t="s">
        <v>37</v>
      </c>
      <c r="U14" s="57" t="s">
        <v>37</v>
      </c>
      <c r="V14" s="53" t="s">
        <v>66</v>
      </c>
      <c r="W14" s="105">
        <v>46142</v>
      </c>
    </row>
    <row r="15" spans="1:27" ht="115.2" customHeight="1" x14ac:dyDescent="0.3">
      <c r="A15" s="77" t="s">
        <v>95</v>
      </c>
      <c r="B15" s="53" t="s">
        <v>28</v>
      </c>
      <c r="C15" s="54">
        <v>2</v>
      </c>
      <c r="D15" s="101" t="s">
        <v>61</v>
      </c>
      <c r="E15" s="53" t="s">
        <v>30</v>
      </c>
      <c r="F15" s="53" t="s">
        <v>42</v>
      </c>
      <c r="G15" s="53" t="s">
        <v>231</v>
      </c>
      <c r="H15" s="53" t="s">
        <v>102</v>
      </c>
      <c r="I15" s="80" t="s">
        <v>106</v>
      </c>
      <c r="J15" s="55" t="s">
        <v>33</v>
      </c>
      <c r="K15" s="57" t="s">
        <v>96</v>
      </c>
      <c r="L15" s="53" t="s">
        <v>34</v>
      </c>
      <c r="M15" s="56">
        <v>1708716</v>
      </c>
      <c r="N15" s="87">
        <v>0.39999999775816703</v>
      </c>
      <c r="O15" s="57" t="s">
        <v>65</v>
      </c>
      <c r="P15" s="58">
        <v>45855</v>
      </c>
      <c r="Q15" s="75">
        <v>47299</v>
      </c>
      <c r="R15" s="104">
        <v>47299</v>
      </c>
      <c r="S15" s="53" t="s">
        <v>36</v>
      </c>
      <c r="T15" s="57" t="s">
        <v>37</v>
      </c>
      <c r="U15" s="57" t="s">
        <v>37</v>
      </c>
      <c r="V15" s="53" t="s">
        <v>66</v>
      </c>
      <c r="W15" s="105">
        <v>46142</v>
      </c>
    </row>
    <row r="16" spans="1:27" ht="115.2" customHeight="1" x14ac:dyDescent="0.3">
      <c r="A16" s="77" t="s">
        <v>95</v>
      </c>
      <c r="B16" s="53" t="s">
        <v>28</v>
      </c>
      <c r="C16" s="54">
        <v>2</v>
      </c>
      <c r="D16" s="101" t="s">
        <v>61</v>
      </c>
      <c r="E16" s="53" t="s">
        <v>30</v>
      </c>
      <c r="F16" s="53" t="s">
        <v>42</v>
      </c>
      <c r="G16" s="53" t="s">
        <v>243</v>
      </c>
      <c r="H16" s="53" t="s">
        <v>78</v>
      </c>
      <c r="I16" s="55" t="s">
        <v>93</v>
      </c>
      <c r="J16" s="55" t="s">
        <v>33</v>
      </c>
      <c r="K16" s="146" t="s">
        <v>85</v>
      </c>
      <c r="L16" s="53" t="s">
        <v>34</v>
      </c>
      <c r="M16" s="56">
        <v>1055046</v>
      </c>
      <c r="N16" s="87">
        <v>0.39999999775816703</v>
      </c>
      <c r="O16" s="57" t="s">
        <v>65</v>
      </c>
      <c r="P16" s="58">
        <v>45853</v>
      </c>
      <c r="Q16" s="75">
        <v>47299</v>
      </c>
      <c r="R16" s="104">
        <v>47299</v>
      </c>
      <c r="S16" s="53" t="s">
        <v>36</v>
      </c>
      <c r="T16" s="57" t="s">
        <v>37</v>
      </c>
      <c r="U16" s="57" t="s">
        <v>37</v>
      </c>
      <c r="V16" s="53" t="s">
        <v>66</v>
      </c>
      <c r="W16" s="105">
        <v>46142</v>
      </c>
    </row>
    <row r="17" spans="1:23" ht="115.2" customHeight="1" x14ac:dyDescent="0.3">
      <c r="A17" s="77" t="s">
        <v>95</v>
      </c>
      <c r="B17" s="53" t="s">
        <v>28</v>
      </c>
      <c r="C17" s="54">
        <v>2</v>
      </c>
      <c r="D17" s="101" t="s">
        <v>61</v>
      </c>
      <c r="E17" s="53" t="s">
        <v>30</v>
      </c>
      <c r="F17" s="53" t="s">
        <v>42</v>
      </c>
      <c r="G17" s="53" t="s">
        <v>232</v>
      </c>
      <c r="H17" s="53" t="s">
        <v>101</v>
      </c>
      <c r="I17" s="55" t="s">
        <v>108</v>
      </c>
      <c r="J17" s="53" t="s">
        <v>33</v>
      </c>
      <c r="K17" s="57" t="s">
        <v>100</v>
      </c>
      <c r="L17" s="53" t="s">
        <v>34</v>
      </c>
      <c r="M17" s="56">
        <v>3497708</v>
      </c>
      <c r="N17" s="87">
        <v>0.39999999775816703</v>
      </c>
      <c r="O17" s="57" t="s">
        <v>65</v>
      </c>
      <c r="P17" s="58">
        <v>45855</v>
      </c>
      <c r="Q17" s="75">
        <v>47299</v>
      </c>
      <c r="R17" s="104">
        <v>47299</v>
      </c>
      <c r="S17" s="53" t="s">
        <v>36</v>
      </c>
      <c r="T17" s="57" t="s">
        <v>37</v>
      </c>
      <c r="U17" s="57" t="s">
        <v>37</v>
      </c>
      <c r="V17" s="53" t="s">
        <v>66</v>
      </c>
      <c r="W17" s="105">
        <v>46142</v>
      </c>
    </row>
    <row r="18" spans="1:23" ht="115.2" customHeight="1" x14ac:dyDescent="0.3">
      <c r="A18" s="77" t="s">
        <v>95</v>
      </c>
      <c r="B18" s="53" t="s">
        <v>28</v>
      </c>
      <c r="C18" s="54">
        <v>2</v>
      </c>
      <c r="D18" s="101" t="s">
        <v>61</v>
      </c>
      <c r="E18" s="53" t="s">
        <v>30</v>
      </c>
      <c r="F18" s="53" t="s">
        <v>42</v>
      </c>
      <c r="G18" s="53" t="s">
        <v>233</v>
      </c>
      <c r="H18" s="53" t="s">
        <v>76</v>
      </c>
      <c r="I18" s="55" t="s">
        <v>92</v>
      </c>
      <c r="J18" s="55" t="s">
        <v>33</v>
      </c>
      <c r="K18" s="146" t="s">
        <v>83</v>
      </c>
      <c r="L18" s="53" t="s">
        <v>34</v>
      </c>
      <c r="M18" s="56">
        <v>871560</v>
      </c>
      <c r="N18" s="87">
        <v>0.39999999775816703</v>
      </c>
      <c r="O18" s="57" t="s">
        <v>65</v>
      </c>
      <c r="P18" s="58">
        <v>45852</v>
      </c>
      <c r="Q18" s="75">
        <v>47299</v>
      </c>
      <c r="R18" s="104">
        <v>47299</v>
      </c>
      <c r="S18" s="53" t="s">
        <v>36</v>
      </c>
      <c r="T18" s="57" t="s">
        <v>37</v>
      </c>
      <c r="U18" s="57" t="s">
        <v>37</v>
      </c>
      <c r="V18" s="53" t="s">
        <v>66</v>
      </c>
      <c r="W18" s="105">
        <v>46142</v>
      </c>
    </row>
    <row r="19" spans="1:23" ht="115.2" customHeight="1" x14ac:dyDescent="0.3">
      <c r="A19" s="77" t="s">
        <v>95</v>
      </c>
      <c r="B19" s="53" t="s">
        <v>28</v>
      </c>
      <c r="C19" s="54">
        <v>2</v>
      </c>
      <c r="D19" s="101" t="s">
        <v>61</v>
      </c>
      <c r="E19" s="53" t="s">
        <v>30</v>
      </c>
      <c r="F19" s="53" t="s">
        <v>40</v>
      </c>
      <c r="G19" s="53" t="s">
        <v>234</v>
      </c>
      <c r="H19" s="53" t="s">
        <v>74</v>
      </c>
      <c r="I19" s="55" t="s">
        <v>89</v>
      </c>
      <c r="J19" s="55" t="s">
        <v>33</v>
      </c>
      <c r="K19" s="146" t="s">
        <v>80</v>
      </c>
      <c r="L19" s="53" t="s">
        <v>34</v>
      </c>
      <c r="M19" s="56">
        <v>598044</v>
      </c>
      <c r="N19" s="87">
        <v>0.39999997651470054</v>
      </c>
      <c r="O19" s="57" t="s">
        <v>65</v>
      </c>
      <c r="P19" s="58">
        <v>45855</v>
      </c>
      <c r="Q19" s="75">
        <v>47299</v>
      </c>
      <c r="R19" s="104">
        <v>47299</v>
      </c>
      <c r="S19" s="53" t="s">
        <v>36</v>
      </c>
      <c r="T19" s="57" t="s">
        <v>37</v>
      </c>
      <c r="U19" s="57" t="s">
        <v>37</v>
      </c>
      <c r="V19" s="53" t="s">
        <v>66</v>
      </c>
      <c r="W19" s="105">
        <v>46142</v>
      </c>
    </row>
    <row r="20" spans="1:23" ht="115.2" customHeight="1" x14ac:dyDescent="0.3">
      <c r="A20" s="77" t="s">
        <v>95</v>
      </c>
      <c r="B20" s="53" t="s">
        <v>28</v>
      </c>
      <c r="C20" s="54">
        <v>2</v>
      </c>
      <c r="D20" s="101" t="s">
        <v>61</v>
      </c>
      <c r="E20" s="53" t="s">
        <v>30</v>
      </c>
      <c r="F20" s="53" t="s">
        <v>40</v>
      </c>
      <c r="G20" s="53" t="s">
        <v>235</v>
      </c>
      <c r="H20" s="53" t="s">
        <v>77</v>
      </c>
      <c r="I20" s="55" t="s">
        <v>92</v>
      </c>
      <c r="J20" s="55" t="s">
        <v>33</v>
      </c>
      <c r="K20" s="146" t="s">
        <v>84</v>
      </c>
      <c r="L20" s="53" t="s">
        <v>34</v>
      </c>
      <c r="M20" s="56">
        <v>341740</v>
      </c>
      <c r="N20" s="87">
        <v>0.39999997651470054</v>
      </c>
      <c r="O20" s="57" t="s">
        <v>65</v>
      </c>
      <c r="P20" s="58">
        <v>45852</v>
      </c>
      <c r="Q20" s="75">
        <v>47299</v>
      </c>
      <c r="R20" s="104">
        <v>47299</v>
      </c>
      <c r="S20" s="53" t="s">
        <v>36</v>
      </c>
      <c r="T20" s="57" t="s">
        <v>37</v>
      </c>
      <c r="U20" s="57" t="s">
        <v>37</v>
      </c>
      <c r="V20" s="53" t="s">
        <v>66</v>
      </c>
      <c r="W20" s="105">
        <v>46142</v>
      </c>
    </row>
    <row r="21" spans="1:23" ht="115.2" customHeight="1" x14ac:dyDescent="0.3">
      <c r="A21" s="77" t="s">
        <v>95</v>
      </c>
      <c r="B21" s="53" t="s">
        <v>28</v>
      </c>
      <c r="C21" s="54">
        <v>2</v>
      </c>
      <c r="D21" s="101" t="s">
        <v>61</v>
      </c>
      <c r="E21" s="53" t="s">
        <v>30</v>
      </c>
      <c r="F21" s="53" t="s">
        <v>40</v>
      </c>
      <c r="G21" s="53" t="s">
        <v>236</v>
      </c>
      <c r="H21" s="53" t="s">
        <v>103</v>
      </c>
      <c r="I21" s="55" t="s">
        <v>106</v>
      </c>
      <c r="J21" s="53" t="s">
        <v>33</v>
      </c>
      <c r="K21" s="57" t="s">
        <v>97</v>
      </c>
      <c r="L21" s="53" t="s">
        <v>34</v>
      </c>
      <c r="M21" s="56">
        <v>405816</v>
      </c>
      <c r="N21" s="87">
        <v>0.39999997651470054</v>
      </c>
      <c r="O21" s="57" t="s">
        <v>65</v>
      </c>
      <c r="P21" s="58">
        <v>45855</v>
      </c>
      <c r="Q21" s="75">
        <v>47299</v>
      </c>
      <c r="R21" s="104">
        <v>47299</v>
      </c>
      <c r="S21" s="53" t="s">
        <v>36</v>
      </c>
      <c r="T21" s="57" t="s">
        <v>37</v>
      </c>
      <c r="U21" s="57" t="s">
        <v>37</v>
      </c>
      <c r="V21" s="53" t="s">
        <v>66</v>
      </c>
      <c r="W21" s="105">
        <v>46142</v>
      </c>
    </row>
    <row r="22" spans="1:23" ht="115.2" customHeight="1" x14ac:dyDescent="0.3">
      <c r="A22" s="77" t="s">
        <v>95</v>
      </c>
      <c r="B22" s="53" t="s">
        <v>28</v>
      </c>
      <c r="C22" s="54">
        <v>2</v>
      </c>
      <c r="D22" s="101" t="s">
        <v>61</v>
      </c>
      <c r="E22" s="53" t="s">
        <v>30</v>
      </c>
      <c r="F22" s="53" t="s">
        <v>41</v>
      </c>
      <c r="G22" s="53" t="s">
        <v>237</v>
      </c>
      <c r="H22" s="53" t="s">
        <v>112</v>
      </c>
      <c r="I22" s="55" t="s">
        <v>106</v>
      </c>
      <c r="J22" s="53" t="s">
        <v>33</v>
      </c>
      <c r="K22" s="57" t="s">
        <v>98</v>
      </c>
      <c r="L22" s="53" t="s">
        <v>34</v>
      </c>
      <c r="M22" s="56">
        <v>50685</v>
      </c>
      <c r="N22" s="87">
        <v>0.59999999814942495</v>
      </c>
      <c r="O22" s="57" t="s">
        <v>65</v>
      </c>
      <c r="P22" s="58">
        <v>45855</v>
      </c>
      <c r="Q22" s="75">
        <v>47299</v>
      </c>
      <c r="R22" s="104">
        <v>47299</v>
      </c>
      <c r="S22" s="53" t="s">
        <v>36</v>
      </c>
      <c r="T22" s="57" t="s">
        <v>37</v>
      </c>
      <c r="U22" s="57" t="s">
        <v>37</v>
      </c>
      <c r="V22" s="53" t="s">
        <v>66</v>
      </c>
      <c r="W22" s="105">
        <v>46142</v>
      </c>
    </row>
    <row r="23" spans="1:23" ht="115.2" customHeight="1" x14ac:dyDescent="0.3">
      <c r="A23" s="77" t="s">
        <v>95</v>
      </c>
      <c r="B23" s="53" t="s">
        <v>28</v>
      </c>
      <c r="C23" s="54">
        <v>2</v>
      </c>
      <c r="D23" s="101" t="s">
        <v>61</v>
      </c>
      <c r="E23" s="53" t="s">
        <v>30</v>
      </c>
      <c r="F23" s="53" t="s">
        <v>41</v>
      </c>
      <c r="G23" s="53" t="s">
        <v>238</v>
      </c>
      <c r="H23" s="53" t="s">
        <v>72</v>
      </c>
      <c r="I23" s="55" t="s">
        <v>88</v>
      </c>
      <c r="J23" s="55" t="s">
        <v>33</v>
      </c>
      <c r="K23" s="146" t="s">
        <v>79</v>
      </c>
      <c r="L23" s="53" t="s">
        <v>34</v>
      </c>
      <c r="M23" s="56">
        <v>3852095</v>
      </c>
      <c r="N23" s="87">
        <v>0.59999999814942495</v>
      </c>
      <c r="O23" s="57" t="s">
        <v>65</v>
      </c>
      <c r="P23" s="58">
        <v>45853</v>
      </c>
      <c r="Q23" s="104">
        <v>47299</v>
      </c>
      <c r="R23" s="104">
        <v>47299</v>
      </c>
      <c r="S23" s="53" t="s">
        <v>36</v>
      </c>
      <c r="T23" s="57" t="s">
        <v>37</v>
      </c>
      <c r="U23" s="57" t="s">
        <v>37</v>
      </c>
      <c r="V23" s="53" t="s">
        <v>66</v>
      </c>
      <c r="W23" s="105">
        <v>46142</v>
      </c>
    </row>
    <row r="24" spans="1:23" ht="115.2" customHeight="1" x14ac:dyDescent="0.3">
      <c r="A24" s="77" t="s">
        <v>95</v>
      </c>
      <c r="B24" s="53" t="s">
        <v>28</v>
      </c>
      <c r="C24" s="54">
        <v>2</v>
      </c>
      <c r="D24" s="101" t="s">
        <v>61</v>
      </c>
      <c r="E24" s="53" t="s">
        <v>30</v>
      </c>
      <c r="F24" s="53" t="s">
        <v>41</v>
      </c>
      <c r="G24" s="53" t="s">
        <v>239</v>
      </c>
      <c r="H24" s="53" t="s">
        <v>105</v>
      </c>
      <c r="I24" s="55" t="s">
        <v>107</v>
      </c>
      <c r="J24" s="53" t="s">
        <v>33</v>
      </c>
      <c r="K24" s="57" t="s">
        <v>99</v>
      </c>
      <c r="L24" s="53" t="s">
        <v>34</v>
      </c>
      <c r="M24" s="56">
        <v>4865804</v>
      </c>
      <c r="N24" s="87">
        <v>0.59999999814942495</v>
      </c>
      <c r="O24" s="57" t="s">
        <v>65</v>
      </c>
      <c r="P24" s="58">
        <v>45855</v>
      </c>
      <c r="Q24" s="75">
        <v>47299</v>
      </c>
      <c r="R24" s="104">
        <v>47299</v>
      </c>
      <c r="S24" s="53" t="s">
        <v>36</v>
      </c>
      <c r="T24" s="57" t="s">
        <v>37</v>
      </c>
      <c r="U24" s="57" t="s">
        <v>37</v>
      </c>
      <c r="V24" s="53" t="s">
        <v>66</v>
      </c>
      <c r="W24" s="105">
        <v>46142</v>
      </c>
    </row>
    <row r="25" spans="1:23" ht="115.2" customHeight="1" x14ac:dyDescent="0.3">
      <c r="A25" s="77" t="s">
        <v>95</v>
      </c>
      <c r="B25" s="53" t="s">
        <v>28</v>
      </c>
      <c r="C25" s="54">
        <v>2</v>
      </c>
      <c r="D25" s="101" t="s">
        <v>61</v>
      </c>
      <c r="E25" s="53" t="s">
        <v>30</v>
      </c>
      <c r="F25" s="53" t="s">
        <v>41</v>
      </c>
      <c r="G25" s="53" t="s">
        <v>240</v>
      </c>
      <c r="H25" s="53" t="s">
        <v>111</v>
      </c>
      <c r="I25" s="55" t="s">
        <v>91</v>
      </c>
      <c r="J25" s="55" t="s">
        <v>33</v>
      </c>
      <c r="K25" s="146" t="s">
        <v>82</v>
      </c>
      <c r="L25" s="53" t="s">
        <v>34</v>
      </c>
      <c r="M25" s="56">
        <v>1773991</v>
      </c>
      <c r="N25" s="87">
        <v>0.59999999814942495</v>
      </c>
      <c r="O25" s="57" t="s">
        <v>65</v>
      </c>
      <c r="P25" s="58">
        <v>45852</v>
      </c>
      <c r="Q25" s="75">
        <v>47299</v>
      </c>
      <c r="R25" s="104">
        <v>47299</v>
      </c>
      <c r="S25" s="53" t="s">
        <v>36</v>
      </c>
      <c r="T25" s="57" t="s">
        <v>37</v>
      </c>
      <c r="U25" s="57" t="s">
        <v>37</v>
      </c>
      <c r="V25" s="53" t="s">
        <v>66</v>
      </c>
      <c r="W25" s="105">
        <v>46142</v>
      </c>
    </row>
    <row r="26" spans="1:23" ht="115.2" customHeight="1" x14ac:dyDescent="0.3">
      <c r="A26" s="79" t="s">
        <v>27</v>
      </c>
      <c r="B26" s="106" t="s">
        <v>28</v>
      </c>
      <c r="C26" s="107">
        <v>2</v>
      </c>
      <c r="D26" s="108" t="s">
        <v>61</v>
      </c>
      <c r="E26" s="106" t="s">
        <v>30</v>
      </c>
      <c r="F26" s="106" t="s">
        <v>41</v>
      </c>
      <c r="G26" s="106" t="s">
        <v>241</v>
      </c>
      <c r="H26" s="106" t="s">
        <v>62</v>
      </c>
      <c r="I26" s="109" t="s">
        <v>63</v>
      </c>
      <c r="J26" s="109" t="s">
        <v>33</v>
      </c>
      <c r="K26" s="152" t="s">
        <v>64</v>
      </c>
      <c r="L26" s="106" t="s">
        <v>34</v>
      </c>
      <c r="M26" s="46">
        <v>5423344</v>
      </c>
      <c r="N26" s="110">
        <v>0.59999999814942495</v>
      </c>
      <c r="O26" s="111" t="s">
        <v>65</v>
      </c>
      <c r="P26" s="112">
        <v>45833</v>
      </c>
      <c r="Q26" s="104">
        <v>47299</v>
      </c>
      <c r="R26" s="104">
        <v>47299</v>
      </c>
      <c r="S26" s="106" t="s">
        <v>36</v>
      </c>
      <c r="T26" s="111" t="s">
        <v>37</v>
      </c>
      <c r="U26" s="111" t="s">
        <v>37</v>
      </c>
      <c r="V26" s="106" t="s">
        <v>66</v>
      </c>
      <c r="W26" s="105">
        <v>46142</v>
      </c>
    </row>
    <row r="27" spans="1:23" ht="115.2" customHeight="1" thickBot="1" x14ac:dyDescent="0.35">
      <c r="A27" s="83" t="s">
        <v>95</v>
      </c>
      <c r="B27" s="113" t="s">
        <v>28</v>
      </c>
      <c r="C27" s="114">
        <v>2</v>
      </c>
      <c r="D27" s="115" t="s">
        <v>61</v>
      </c>
      <c r="E27" s="113" t="s">
        <v>30</v>
      </c>
      <c r="F27" s="113" t="s">
        <v>41</v>
      </c>
      <c r="G27" s="113" t="s">
        <v>242</v>
      </c>
      <c r="H27" s="113" t="s">
        <v>75</v>
      </c>
      <c r="I27" s="80" t="s">
        <v>90</v>
      </c>
      <c r="J27" s="80" t="s">
        <v>33</v>
      </c>
      <c r="K27" s="153" t="s">
        <v>81</v>
      </c>
      <c r="L27" s="113" t="s">
        <v>34</v>
      </c>
      <c r="M27" s="65">
        <v>1115080</v>
      </c>
      <c r="N27" s="116">
        <v>0.59999999814942495</v>
      </c>
      <c r="O27" s="117" t="s">
        <v>65</v>
      </c>
      <c r="P27" s="118">
        <v>45852</v>
      </c>
      <c r="Q27" s="119">
        <v>47299</v>
      </c>
      <c r="R27" s="120">
        <v>47299</v>
      </c>
      <c r="S27" s="113" t="s">
        <v>36</v>
      </c>
      <c r="T27" s="117" t="s">
        <v>37</v>
      </c>
      <c r="U27" s="117" t="s">
        <v>37</v>
      </c>
      <c r="V27" s="113" t="s">
        <v>66</v>
      </c>
      <c r="W27" s="105">
        <v>46142</v>
      </c>
    </row>
    <row r="28" spans="1:23" ht="164.4" customHeight="1" x14ac:dyDescent="0.3">
      <c r="A28" s="81" t="s">
        <v>27</v>
      </c>
      <c r="B28" s="47" t="s">
        <v>28</v>
      </c>
      <c r="C28" s="48">
        <v>5</v>
      </c>
      <c r="D28" s="66" t="s">
        <v>44</v>
      </c>
      <c r="E28" s="49" t="s">
        <v>45</v>
      </c>
      <c r="F28" s="47" t="s">
        <v>46</v>
      </c>
      <c r="G28" s="47" t="s">
        <v>245</v>
      </c>
      <c r="H28" s="47" t="s">
        <v>47</v>
      </c>
      <c r="I28" s="47" t="s">
        <v>48</v>
      </c>
      <c r="J28" s="47" t="s">
        <v>33</v>
      </c>
      <c r="K28" s="51" t="s">
        <v>49</v>
      </c>
      <c r="L28" s="47" t="s">
        <v>49</v>
      </c>
      <c r="M28" s="50">
        <f>2061660.05*36.4629610693%</f>
        <v>751742.30141281092</v>
      </c>
      <c r="N28" s="85">
        <v>0.4</v>
      </c>
      <c r="O28" s="51" t="s">
        <v>50</v>
      </c>
      <c r="P28" s="52">
        <v>45814</v>
      </c>
      <c r="Q28" s="74">
        <v>47274</v>
      </c>
      <c r="R28" s="74">
        <v>47274</v>
      </c>
      <c r="S28" s="47" t="s">
        <v>36</v>
      </c>
      <c r="T28" s="51" t="s">
        <v>37</v>
      </c>
      <c r="U28" s="51" t="s">
        <v>37</v>
      </c>
      <c r="V28" s="47" t="s">
        <v>59</v>
      </c>
      <c r="W28" s="121">
        <v>46142</v>
      </c>
    </row>
    <row r="29" spans="1:23" ht="164.4" customHeight="1" x14ac:dyDescent="0.3">
      <c r="A29" s="77" t="s">
        <v>27</v>
      </c>
      <c r="B29" s="53" t="s">
        <v>28</v>
      </c>
      <c r="C29" s="54">
        <v>5</v>
      </c>
      <c r="D29" s="67" t="s">
        <v>44</v>
      </c>
      <c r="E29" s="55" t="s">
        <v>45</v>
      </c>
      <c r="F29" s="53" t="s">
        <v>40</v>
      </c>
      <c r="G29" s="53" t="s">
        <v>245</v>
      </c>
      <c r="H29" s="53" t="s">
        <v>47</v>
      </c>
      <c r="I29" s="53" t="s">
        <v>48</v>
      </c>
      <c r="J29" s="53" t="s">
        <v>33</v>
      </c>
      <c r="K29" s="57" t="s">
        <v>49</v>
      </c>
      <c r="L29" s="53" t="s">
        <v>49</v>
      </c>
      <c r="M29" s="56">
        <f>2061660.05*4.6408531822%</f>
        <v>95678.616036571111</v>
      </c>
      <c r="N29" s="87">
        <v>0.3999999627835521</v>
      </c>
      <c r="O29" s="57" t="s">
        <v>50</v>
      </c>
      <c r="P29" s="58">
        <v>45814</v>
      </c>
      <c r="Q29" s="75">
        <v>47274</v>
      </c>
      <c r="R29" s="75">
        <v>47274</v>
      </c>
      <c r="S29" s="53" t="s">
        <v>36</v>
      </c>
      <c r="T29" s="57" t="s">
        <v>37</v>
      </c>
      <c r="U29" s="57" t="s">
        <v>37</v>
      </c>
      <c r="V29" s="53" t="s">
        <v>59</v>
      </c>
      <c r="W29" s="105">
        <v>46142</v>
      </c>
    </row>
    <row r="30" spans="1:23" ht="164.4" customHeight="1" thickBot="1" x14ac:dyDescent="0.35">
      <c r="A30" s="78" t="s">
        <v>27</v>
      </c>
      <c r="B30" s="59" t="s">
        <v>28</v>
      </c>
      <c r="C30" s="60">
        <v>5</v>
      </c>
      <c r="D30" s="68" t="s">
        <v>44</v>
      </c>
      <c r="E30" s="61" t="s">
        <v>45</v>
      </c>
      <c r="F30" s="59" t="s">
        <v>41</v>
      </c>
      <c r="G30" s="59" t="s">
        <v>245</v>
      </c>
      <c r="H30" s="59" t="s">
        <v>47</v>
      </c>
      <c r="I30" s="59" t="s">
        <v>51</v>
      </c>
      <c r="J30" s="59" t="s">
        <v>33</v>
      </c>
      <c r="K30" s="63" t="s">
        <v>49</v>
      </c>
      <c r="L30" s="59" t="s">
        <v>49</v>
      </c>
      <c r="M30" s="62">
        <f>2061660.05*58.8961857485%</f>
        <v>1214239.1325506181</v>
      </c>
      <c r="N30" s="88">
        <v>0.6</v>
      </c>
      <c r="O30" s="63" t="s">
        <v>50</v>
      </c>
      <c r="P30" s="64">
        <v>45814</v>
      </c>
      <c r="Q30" s="76">
        <v>47274</v>
      </c>
      <c r="R30" s="76">
        <v>47274</v>
      </c>
      <c r="S30" s="59" t="s">
        <v>36</v>
      </c>
      <c r="T30" s="63" t="s">
        <v>37</v>
      </c>
      <c r="U30" s="63" t="s">
        <v>37</v>
      </c>
      <c r="V30" s="59" t="s">
        <v>59</v>
      </c>
      <c r="W30" s="98">
        <v>46142</v>
      </c>
    </row>
    <row r="31" spans="1:23" ht="164.4" customHeight="1" x14ac:dyDescent="0.3">
      <c r="A31" s="82" t="s">
        <v>27</v>
      </c>
      <c r="B31" s="122" t="s">
        <v>28</v>
      </c>
      <c r="C31" s="123">
        <v>6</v>
      </c>
      <c r="D31" s="124" t="s">
        <v>44</v>
      </c>
      <c r="E31" s="125" t="s">
        <v>52</v>
      </c>
      <c r="F31" s="122" t="s">
        <v>46</v>
      </c>
      <c r="G31" s="122" t="s">
        <v>246</v>
      </c>
      <c r="H31" s="122" t="s">
        <v>47</v>
      </c>
      <c r="I31" s="122" t="s">
        <v>53</v>
      </c>
      <c r="J31" s="122" t="s">
        <v>33</v>
      </c>
      <c r="K31" s="126" t="s">
        <v>49</v>
      </c>
      <c r="L31" s="122" t="s">
        <v>49</v>
      </c>
      <c r="M31" s="70">
        <f>1199944.21*4.981113732%</f>
        <v>59770.585820648914</v>
      </c>
      <c r="N31" s="110">
        <v>0.4</v>
      </c>
      <c r="O31" s="126" t="s">
        <v>50</v>
      </c>
      <c r="P31" s="127">
        <v>45814</v>
      </c>
      <c r="Q31" s="104">
        <v>47274</v>
      </c>
      <c r="R31" s="104">
        <v>47274</v>
      </c>
      <c r="S31" s="122" t="s">
        <v>36</v>
      </c>
      <c r="T31" s="126" t="s">
        <v>37</v>
      </c>
      <c r="U31" s="126" t="s">
        <v>37</v>
      </c>
      <c r="V31" s="122" t="s">
        <v>59</v>
      </c>
      <c r="W31" s="128">
        <v>46142</v>
      </c>
    </row>
    <row r="32" spans="1:23" ht="115.2" customHeight="1" x14ac:dyDescent="0.3">
      <c r="A32" s="83" t="s">
        <v>27</v>
      </c>
      <c r="B32" s="113" t="s">
        <v>28</v>
      </c>
      <c r="C32" s="114">
        <v>6</v>
      </c>
      <c r="D32" s="115" t="s">
        <v>44</v>
      </c>
      <c r="E32" s="113" t="s">
        <v>52</v>
      </c>
      <c r="F32" s="113" t="s">
        <v>40</v>
      </c>
      <c r="G32" s="113" t="s">
        <v>246</v>
      </c>
      <c r="H32" s="113" t="s">
        <v>47</v>
      </c>
      <c r="I32" s="113" t="s">
        <v>53</v>
      </c>
      <c r="J32" s="113" t="s">
        <v>33</v>
      </c>
      <c r="K32" s="117" t="s">
        <v>49</v>
      </c>
      <c r="L32" s="113" t="s">
        <v>49</v>
      </c>
      <c r="M32" s="65">
        <f>1199944.21*11.14739136%</f>
        <v>133762.47719036025</v>
      </c>
      <c r="N32" s="116">
        <v>0.4</v>
      </c>
      <c r="O32" s="117" t="s">
        <v>50</v>
      </c>
      <c r="P32" s="118">
        <v>45814</v>
      </c>
      <c r="Q32" s="119">
        <v>47274</v>
      </c>
      <c r="R32" s="119">
        <v>47274</v>
      </c>
      <c r="S32" s="113" t="s">
        <v>36</v>
      </c>
      <c r="T32" s="117" t="s">
        <v>37</v>
      </c>
      <c r="U32" s="117" t="s">
        <v>37</v>
      </c>
      <c r="V32" s="113" t="s">
        <v>59</v>
      </c>
      <c r="W32" s="95">
        <v>46142</v>
      </c>
    </row>
    <row r="33" spans="1:23" ht="115.2" customHeight="1" thickBot="1" x14ac:dyDescent="0.35">
      <c r="A33" s="83" t="s">
        <v>27</v>
      </c>
      <c r="B33" s="113" t="s">
        <v>28</v>
      </c>
      <c r="C33" s="114">
        <v>6</v>
      </c>
      <c r="D33" s="129" t="s">
        <v>44</v>
      </c>
      <c r="E33" s="80" t="s">
        <v>52</v>
      </c>
      <c r="F33" s="113" t="s">
        <v>41</v>
      </c>
      <c r="G33" s="113" t="s">
        <v>246</v>
      </c>
      <c r="H33" s="113" t="s">
        <v>47</v>
      </c>
      <c r="I33" s="113" t="s">
        <v>53</v>
      </c>
      <c r="J33" s="113" t="s">
        <v>33</v>
      </c>
      <c r="K33" s="117" t="s">
        <v>49</v>
      </c>
      <c r="L33" s="113" t="s">
        <v>49</v>
      </c>
      <c r="M33" s="65">
        <f>1199944.21*83.871494908%</f>
        <v>1006411.1469889908</v>
      </c>
      <c r="N33" s="116">
        <v>0.59999998372881402</v>
      </c>
      <c r="O33" s="117" t="s">
        <v>50</v>
      </c>
      <c r="P33" s="118">
        <v>45814</v>
      </c>
      <c r="Q33" s="119">
        <v>47274</v>
      </c>
      <c r="R33" s="119">
        <v>47274</v>
      </c>
      <c r="S33" s="113" t="s">
        <v>36</v>
      </c>
      <c r="T33" s="117" t="s">
        <v>37</v>
      </c>
      <c r="U33" s="117" t="s">
        <v>37</v>
      </c>
      <c r="V33" s="113" t="s">
        <v>59</v>
      </c>
      <c r="W33" s="105">
        <v>46142</v>
      </c>
    </row>
    <row r="34" spans="1:23" ht="115.2" customHeight="1" x14ac:dyDescent="0.3">
      <c r="A34" s="81" t="s">
        <v>95</v>
      </c>
      <c r="B34" s="47" t="s">
        <v>28</v>
      </c>
      <c r="C34" s="48">
        <v>1</v>
      </c>
      <c r="D34" s="130" t="s">
        <v>159</v>
      </c>
      <c r="E34" s="49" t="s">
        <v>45</v>
      </c>
      <c r="F34" s="47" t="s">
        <v>42</v>
      </c>
      <c r="G34" s="47" t="s">
        <v>121</v>
      </c>
      <c r="H34" s="47" t="s">
        <v>122</v>
      </c>
      <c r="I34" s="47" t="s">
        <v>163</v>
      </c>
      <c r="J34" s="47" t="s">
        <v>33</v>
      </c>
      <c r="K34" s="154" t="s">
        <v>182</v>
      </c>
      <c r="L34" s="84" t="s">
        <v>182</v>
      </c>
      <c r="M34" s="50">
        <v>2278750</v>
      </c>
      <c r="N34" s="85">
        <v>0.173125136747</v>
      </c>
      <c r="O34" s="51" t="s">
        <v>210</v>
      </c>
      <c r="P34" s="52">
        <v>46038</v>
      </c>
      <c r="Q34" s="74">
        <v>47208</v>
      </c>
      <c r="R34" s="74">
        <v>47208</v>
      </c>
      <c r="S34" s="47" t="s">
        <v>36</v>
      </c>
      <c r="T34" s="51" t="s">
        <v>37</v>
      </c>
      <c r="U34" s="51" t="s">
        <v>37</v>
      </c>
      <c r="V34" s="47" t="s">
        <v>119</v>
      </c>
      <c r="W34" s="92">
        <v>46142</v>
      </c>
    </row>
    <row r="35" spans="1:23" ht="115.2" customHeight="1" x14ac:dyDescent="0.3">
      <c r="A35" s="77" t="s">
        <v>95</v>
      </c>
      <c r="B35" s="53" t="s">
        <v>28</v>
      </c>
      <c r="C35" s="54">
        <v>1</v>
      </c>
      <c r="D35" s="67" t="s">
        <v>159</v>
      </c>
      <c r="E35" s="55" t="s">
        <v>45</v>
      </c>
      <c r="F35" s="53" t="s">
        <v>42</v>
      </c>
      <c r="G35" s="53" t="s">
        <v>123</v>
      </c>
      <c r="H35" s="53" t="s">
        <v>115</v>
      </c>
      <c r="I35" s="53" t="s">
        <v>162</v>
      </c>
      <c r="J35" s="53" t="s">
        <v>33</v>
      </c>
      <c r="K35" s="155" t="s">
        <v>183</v>
      </c>
      <c r="L35" s="86" t="s">
        <v>183</v>
      </c>
      <c r="M35" s="56">
        <v>3038318.5</v>
      </c>
      <c r="N35" s="87">
        <v>0.173125136747</v>
      </c>
      <c r="O35" s="57" t="s">
        <v>161</v>
      </c>
      <c r="P35" s="58">
        <v>46007</v>
      </c>
      <c r="Q35" s="75">
        <v>47208</v>
      </c>
      <c r="R35" s="75">
        <v>47208</v>
      </c>
      <c r="S35" s="53" t="s">
        <v>36</v>
      </c>
      <c r="T35" s="57" t="s">
        <v>37</v>
      </c>
      <c r="U35" s="57" t="s">
        <v>37</v>
      </c>
      <c r="V35" s="53" t="s">
        <v>119</v>
      </c>
      <c r="W35" s="95">
        <v>46142</v>
      </c>
    </row>
    <row r="36" spans="1:23" ht="115.2" customHeight="1" x14ac:dyDescent="0.3">
      <c r="A36" s="77" t="s">
        <v>95</v>
      </c>
      <c r="B36" s="53" t="s">
        <v>28</v>
      </c>
      <c r="C36" s="54">
        <v>1</v>
      </c>
      <c r="D36" s="67" t="s">
        <v>160</v>
      </c>
      <c r="E36" s="55" t="s">
        <v>45</v>
      </c>
      <c r="F36" s="53" t="s">
        <v>42</v>
      </c>
      <c r="G36" s="53" t="s">
        <v>124</v>
      </c>
      <c r="H36" s="53" t="s">
        <v>125</v>
      </c>
      <c r="I36" s="53" t="s">
        <v>180</v>
      </c>
      <c r="J36" s="53" t="s">
        <v>33</v>
      </c>
      <c r="K36" s="155" t="s">
        <v>184</v>
      </c>
      <c r="L36" s="86" t="s">
        <v>184</v>
      </c>
      <c r="M36" s="56">
        <v>4557495.9400000004</v>
      </c>
      <c r="N36" s="87">
        <v>0.173125136747</v>
      </c>
      <c r="O36" s="57" t="s">
        <v>181</v>
      </c>
      <c r="P36" s="58">
        <v>45939</v>
      </c>
      <c r="Q36" s="75">
        <v>47208</v>
      </c>
      <c r="R36" s="75">
        <v>47208</v>
      </c>
      <c r="S36" s="53" t="s">
        <v>36</v>
      </c>
      <c r="T36" s="57" t="s">
        <v>37</v>
      </c>
      <c r="U36" s="57" t="s">
        <v>37</v>
      </c>
      <c r="V36" s="53" t="s">
        <v>119</v>
      </c>
      <c r="W36" s="95">
        <v>46142</v>
      </c>
    </row>
    <row r="37" spans="1:23" ht="115.2" customHeight="1" x14ac:dyDescent="0.3">
      <c r="A37" s="77" t="s">
        <v>95</v>
      </c>
      <c r="B37" s="53" t="s">
        <v>28</v>
      </c>
      <c r="C37" s="54">
        <v>1</v>
      </c>
      <c r="D37" s="67" t="s">
        <v>159</v>
      </c>
      <c r="E37" s="55" t="s">
        <v>45</v>
      </c>
      <c r="F37" s="53" t="s">
        <v>42</v>
      </c>
      <c r="G37" s="53" t="s">
        <v>141</v>
      </c>
      <c r="H37" s="53" t="s">
        <v>118</v>
      </c>
      <c r="I37" s="53" t="s">
        <v>165</v>
      </c>
      <c r="J37" s="53" t="s">
        <v>33</v>
      </c>
      <c r="K37" s="155" t="s">
        <v>185</v>
      </c>
      <c r="L37" s="86" t="s">
        <v>185</v>
      </c>
      <c r="M37" s="56">
        <v>1519020.63</v>
      </c>
      <c r="N37" s="87">
        <v>0.173125136747</v>
      </c>
      <c r="O37" s="57" t="s">
        <v>205</v>
      </c>
      <c r="P37" s="58">
        <v>46008</v>
      </c>
      <c r="Q37" s="75">
        <v>47208</v>
      </c>
      <c r="R37" s="75">
        <v>47208</v>
      </c>
      <c r="S37" s="53" t="s">
        <v>36</v>
      </c>
      <c r="T37" s="57" t="s">
        <v>37</v>
      </c>
      <c r="U37" s="57" t="s">
        <v>37</v>
      </c>
      <c r="V37" s="53" t="s">
        <v>119</v>
      </c>
      <c r="W37" s="95">
        <v>46142</v>
      </c>
    </row>
    <row r="38" spans="1:23" ht="115.2" customHeight="1" x14ac:dyDescent="0.3">
      <c r="A38" s="77" t="s">
        <v>95</v>
      </c>
      <c r="B38" s="53" t="s">
        <v>28</v>
      </c>
      <c r="C38" s="54">
        <v>1</v>
      </c>
      <c r="D38" s="67" t="s">
        <v>159</v>
      </c>
      <c r="E38" s="55" t="s">
        <v>45</v>
      </c>
      <c r="F38" s="53" t="s">
        <v>42</v>
      </c>
      <c r="G38" s="53" t="s">
        <v>126</v>
      </c>
      <c r="H38" s="53" t="s">
        <v>127</v>
      </c>
      <c r="I38" s="53" t="s">
        <v>164</v>
      </c>
      <c r="J38" s="53" t="s">
        <v>33</v>
      </c>
      <c r="K38" s="155" t="s">
        <v>186</v>
      </c>
      <c r="L38" s="86" t="s">
        <v>186</v>
      </c>
      <c r="M38" s="56">
        <v>4557484.03</v>
      </c>
      <c r="N38" s="87">
        <v>0.173125136747</v>
      </c>
      <c r="O38" s="57" t="s">
        <v>212</v>
      </c>
      <c r="P38" s="58">
        <v>46037</v>
      </c>
      <c r="Q38" s="75">
        <v>47208</v>
      </c>
      <c r="R38" s="75">
        <v>47208</v>
      </c>
      <c r="S38" s="53" t="s">
        <v>36</v>
      </c>
      <c r="T38" s="57" t="s">
        <v>37</v>
      </c>
      <c r="U38" s="57" t="s">
        <v>37</v>
      </c>
      <c r="V38" s="53" t="s">
        <v>119</v>
      </c>
      <c r="W38" s="95">
        <v>46142</v>
      </c>
    </row>
    <row r="39" spans="1:23" ht="115.2" customHeight="1" x14ac:dyDescent="0.3">
      <c r="A39" s="77" t="s">
        <v>95</v>
      </c>
      <c r="B39" s="53" t="s">
        <v>28</v>
      </c>
      <c r="C39" s="54">
        <v>1</v>
      </c>
      <c r="D39" s="67" t="s">
        <v>159</v>
      </c>
      <c r="E39" s="55" t="s">
        <v>45</v>
      </c>
      <c r="F39" s="53" t="s">
        <v>42</v>
      </c>
      <c r="G39" s="53" t="s">
        <v>128</v>
      </c>
      <c r="H39" s="53" t="s">
        <v>129</v>
      </c>
      <c r="I39" s="53" t="s">
        <v>166</v>
      </c>
      <c r="J39" s="53" t="s">
        <v>33</v>
      </c>
      <c r="K39" s="155" t="s">
        <v>187</v>
      </c>
      <c r="L39" s="86" t="s">
        <v>187</v>
      </c>
      <c r="M39" s="56">
        <v>3021835.04</v>
      </c>
      <c r="N39" s="87">
        <v>0.173125136747</v>
      </c>
      <c r="O39" s="57" t="s">
        <v>206</v>
      </c>
      <c r="P39" s="58">
        <v>46009</v>
      </c>
      <c r="Q39" s="75">
        <v>47208</v>
      </c>
      <c r="R39" s="75">
        <v>47208</v>
      </c>
      <c r="S39" s="53" t="s">
        <v>36</v>
      </c>
      <c r="T39" s="57" t="s">
        <v>37</v>
      </c>
      <c r="U39" s="57" t="s">
        <v>37</v>
      </c>
      <c r="V39" s="53" t="s">
        <v>119</v>
      </c>
      <c r="W39" s="95">
        <v>46142</v>
      </c>
    </row>
    <row r="40" spans="1:23" ht="115.2" customHeight="1" x14ac:dyDescent="0.3">
      <c r="A40" s="77" t="s">
        <v>95</v>
      </c>
      <c r="B40" s="53" t="s">
        <v>28</v>
      </c>
      <c r="C40" s="54">
        <v>1</v>
      </c>
      <c r="D40" s="67" t="s">
        <v>159</v>
      </c>
      <c r="E40" s="55" t="s">
        <v>45</v>
      </c>
      <c r="F40" s="53" t="s">
        <v>42</v>
      </c>
      <c r="G40" s="53" t="s">
        <v>208</v>
      </c>
      <c r="H40" s="53" t="s">
        <v>114</v>
      </c>
      <c r="I40" s="53" t="s">
        <v>167</v>
      </c>
      <c r="J40" s="53" t="s">
        <v>33</v>
      </c>
      <c r="K40" s="155" t="s">
        <v>188</v>
      </c>
      <c r="L40" s="86" t="s">
        <v>188</v>
      </c>
      <c r="M40" s="56">
        <v>555094.6</v>
      </c>
      <c r="N40" s="87">
        <v>0.173125136747</v>
      </c>
      <c r="O40" s="57" t="s">
        <v>207</v>
      </c>
      <c r="P40" s="58">
        <v>46023</v>
      </c>
      <c r="Q40" s="75">
        <v>47208</v>
      </c>
      <c r="R40" s="75">
        <v>47208</v>
      </c>
      <c r="S40" s="53" t="s">
        <v>36</v>
      </c>
      <c r="T40" s="57" t="s">
        <v>37</v>
      </c>
      <c r="U40" s="57" t="s">
        <v>37</v>
      </c>
      <c r="V40" s="53" t="s">
        <v>119</v>
      </c>
      <c r="W40" s="95">
        <v>46142</v>
      </c>
    </row>
    <row r="41" spans="1:23" ht="115.2" customHeight="1" x14ac:dyDescent="0.3">
      <c r="A41" s="77" t="s">
        <v>95</v>
      </c>
      <c r="B41" s="53" t="s">
        <v>28</v>
      </c>
      <c r="C41" s="54">
        <v>1</v>
      </c>
      <c r="D41" s="67" t="s">
        <v>159</v>
      </c>
      <c r="E41" s="55" t="s">
        <v>45</v>
      </c>
      <c r="F41" s="53" t="s">
        <v>42</v>
      </c>
      <c r="G41" s="53" t="s">
        <v>399</v>
      </c>
      <c r="H41" s="53" t="s">
        <v>400</v>
      </c>
      <c r="I41" s="53" t="s">
        <v>401</v>
      </c>
      <c r="J41" s="53" t="s">
        <v>33</v>
      </c>
      <c r="K41" s="155" t="s">
        <v>398</v>
      </c>
      <c r="L41" s="86" t="s">
        <v>398</v>
      </c>
      <c r="M41" s="56">
        <v>3797430</v>
      </c>
      <c r="N41" s="87">
        <v>0.173125136747</v>
      </c>
      <c r="O41" s="57" t="s">
        <v>402</v>
      </c>
      <c r="P41" s="58">
        <v>46059</v>
      </c>
      <c r="Q41" s="75">
        <v>47208</v>
      </c>
      <c r="R41" s="75">
        <v>47208</v>
      </c>
      <c r="S41" s="53" t="s">
        <v>36</v>
      </c>
      <c r="T41" s="57" t="s">
        <v>37</v>
      </c>
      <c r="U41" s="57" t="s">
        <v>37</v>
      </c>
      <c r="V41" s="53" t="s">
        <v>119</v>
      </c>
      <c r="W41" s="95">
        <v>46142</v>
      </c>
    </row>
    <row r="42" spans="1:23" ht="115.2" customHeight="1" x14ac:dyDescent="0.3">
      <c r="A42" s="77" t="s">
        <v>95</v>
      </c>
      <c r="B42" s="53" t="s">
        <v>28</v>
      </c>
      <c r="C42" s="54">
        <v>1</v>
      </c>
      <c r="D42" s="67" t="s">
        <v>159</v>
      </c>
      <c r="E42" s="55" t="s">
        <v>45</v>
      </c>
      <c r="F42" s="53" t="s">
        <v>42</v>
      </c>
      <c r="G42" s="53" t="s">
        <v>130</v>
      </c>
      <c r="H42" s="53" t="s">
        <v>117</v>
      </c>
      <c r="I42" s="53" t="s">
        <v>168</v>
      </c>
      <c r="J42" s="53" t="s">
        <v>33</v>
      </c>
      <c r="K42" s="155" t="s">
        <v>189</v>
      </c>
      <c r="L42" s="86" t="s">
        <v>189</v>
      </c>
      <c r="M42" s="56">
        <v>3038333</v>
      </c>
      <c r="N42" s="87">
        <v>0.173125136747</v>
      </c>
      <c r="O42" s="57" t="s">
        <v>211</v>
      </c>
      <c r="P42" s="58">
        <v>46002</v>
      </c>
      <c r="Q42" s="75">
        <v>47208</v>
      </c>
      <c r="R42" s="75">
        <v>47208</v>
      </c>
      <c r="S42" s="53" t="s">
        <v>36</v>
      </c>
      <c r="T42" s="57" t="s">
        <v>37</v>
      </c>
      <c r="U42" s="57" t="s">
        <v>37</v>
      </c>
      <c r="V42" s="53" t="s">
        <v>119</v>
      </c>
      <c r="W42" s="95">
        <v>46142</v>
      </c>
    </row>
    <row r="43" spans="1:23" ht="115.2" customHeight="1" x14ac:dyDescent="0.3">
      <c r="A43" s="77" t="s">
        <v>95</v>
      </c>
      <c r="B43" s="53" t="s">
        <v>28</v>
      </c>
      <c r="C43" s="54">
        <v>1</v>
      </c>
      <c r="D43" s="67" t="s">
        <v>159</v>
      </c>
      <c r="E43" s="55" t="s">
        <v>45</v>
      </c>
      <c r="F43" s="53" t="s">
        <v>40</v>
      </c>
      <c r="G43" s="53" t="s">
        <v>405</v>
      </c>
      <c r="H43" s="53" t="s">
        <v>406</v>
      </c>
      <c r="I43" s="53" t="s">
        <v>407</v>
      </c>
      <c r="J43" s="53" t="s">
        <v>33</v>
      </c>
      <c r="K43" s="155" t="s">
        <v>403</v>
      </c>
      <c r="L43" s="86" t="s">
        <v>403</v>
      </c>
      <c r="M43" s="56">
        <v>1740000</v>
      </c>
      <c r="N43" s="87">
        <v>0.17312516231899999</v>
      </c>
      <c r="O43" s="57" t="s">
        <v>408</v>
      </c>
      <c r="P43" s="58">
        <v>45916</v>
      </c>
      <c r="Q43" s="75">
        <v>47208</v>
      </c>
      <c r="R43" s="75">
        <v>47208</v>
      </c>
      <c r="S43" s="53" t="s">
        <v>36</v>
      </c>
      <c r="T43" s="57" t="s">
        <v>37</v>
      </c>
      <c r="U43" s="57" t="s">
        <v>37</v>
      </c>
      <c r="V43" s="53" t="s">
        <v>119</v>
      </c>
      <c r="W43" s="95">
        <v>46142</v>
      </c>
    </row>
    <row r="44" spans="1:23" ht="115.2" customHeight="1" x14ac:dyDescent="0.3">
      <c r="A44" s="77" t="s">
        <v>95</v>
      </c>
      <c r="B44" s="53" t="s">
        <v>28</v>
      </c>
      <c r="C44" s="54">
        <v>1</v>
      </c>
      <c r="D44" s="67" t="s">
        <v>159</v>
      </c>
      <c r="E44" s="55" t="s">
        <v>45</v>
      </c>
      <c r="F44" s="53" t="s">
        <v>40</v>
      </c>
      <c r="G44" s="53" t="s">
        <v>134</v>
      </c>
      <c r="H44" s="53" t="s">
        <v>131</v>
      </c>
      <c r="I44" s="53" t="s">
        <v>169</v>
      </c>
      <c r="J44" s="53" t="s">
        <v>33</v>
      </c>
      <c r="K44" s="155" t="s">
        <v>190</v>
      </c>
      <c r="L44" s="86" t="s">
        <v>190</v>
      </c>
      <c r="M44" s="56">
        <v>870000</v>
      </c>
      <c r="N44" s="87">
        <v>0.17312516231899999</v>
      </c>
      <c r="O44" s="57" t="s">
        <v>213</v>
      </c>
      <c r="P44" s="58">
        <v>46058</v>
      </c>
      <c r="Q44" s="75">
        <v>47208</v>
      </c>
      <c r="R44" s="75">
        <v>47208</v>
      </c>
      <c r="S44" s="53" t="s">
        <v>36</v>
      </c>
      <c r="T44" s="57" t="s">
        <v>37</v>
      </c>
      <c r="U44" s="57" t="s">
        <v>37</v>
      </c>
      <c r="V44" s="53" t="s">
        <v>119</v>
      </c>
      <c r="W44" s="95">
        <v>46142</v>
      </c>
    </row>
    <row r="45" spans="1:23" ht="115.2" customHeight="1" x14ac:dyDescent="0.3">
      <c r="A45" s="77" t="s">
        <v>95</v>
      </c>
      <c r="B45" s="53" t="s">
        <v>28</v>
      </c>
      <c r="C45" s="54">
        <v>1</v>
      </c>
      <c r="D45" s="67" t="s">
        <v>159</v>
      </c>
      <c r="E45" s="55" t="s">
        <v>45</v>
      </c>
      <c r="F45" s="53" t="s">
        <v>40</v>
      </c>
      <c r="G45" s="53" t="s">
        <v>409</v>
      </c>
      <c r="H45" s="53" t="s">
        <v>410</v>
      </c>
      <c r="I45" s="53" t="s">
        <v>411</v>
      </c>
      <c r="J45" s="53" t="s">
        <v>33</v>
      </c>
      <c r="K45" s="155" t="s">
        <v>404</v>
      </c>
      <c r="L45" s="86" t="s">
        <v>404</v>
      </c>
      <c r="M45" s="56">
        <v>870000</v>
      </c>
      <c r="N45" s="87">
        <v>0.17312516231899999</v>
      </c>
      <c r="O45" s="57" t="s">
        <v>412</v>
      </c>
      <c r="P45" s="58">
        <v>45902</v>
      </c>
      <c r="Q45" s="75">
        <v>47208</v>
      </c>
      <c r="R45" s="75">
        <v>47208</v>
      </c>
      <c r="S45" s="53" t="s">
        <v>36</v>
      </c>
      <c r="T45" s="57" t="s">
        <v>37</v>
      </c>
      <c r="U45" s="57" t="s">
        <v>37</v>
      </c>
      <c r="V45" s="53" t="s">
        <v>119</v>
      </c>
      <c r="W45" s="95">
        <v>46142</v>
      </c>
    </row>
    <row r="46" spans="1:23" ht="115.2" customHeight="1" x14ac:dyDescent="0.3">
      <c r="A46" s="77" t="s">
        <v>95</v>
      </c>
      <c r="B46" s="53" t="s">
        <v>28</v>
      </c>
      <c r="C46" s="54">
        <v>1</v>
      </c>
      <c r="D46" s="67" t="s">
        <v>159</v>
      </c>
      <c r="E46" s="55" t="s">
        <v>45</v>
      </c>
      <c r="F46" s="53" t="s">
        <v>41</v>
      </c>
      <c r="G46" s="53" t="s">
        <v>132</v>
      </c>
      <c r="H46" s="53" t="s">
        <v>133</v>
      </c>
      <c r="I46" s="53" t="s">
        <v>209</v>
      </c>
      <c r="J46" s="53" t="s">
        <v>33</v>
      </c>
      <c r="K46" s="155" t="s">
        <v>191</v>
      </c>
      <c r="L46" s="86" t="s">
        <v>191</v>
      </c>
      <c r="M46" s="56">
        <v>1497457.72</v>
      </c>
      <c r="N46" s="87">
        <v>0.46387508250199999</v>
      </c>
      <c r="O46" s="57" t="s">
        <v>214</v>
      </c>
      <c r="P46" s="58">
        <v>46063</v>
      </c>
      <c r="Q46" s="75">
        <v>47208</v>
      </c>
      <c r="R46" s="75">
        <v>47208</v>
      </c>
      <c r="S46" s="53" t="s">
        <v>36</v>
      </c>
      <c r="T46" s="57" t="s">
        <v>37</v>
      </c>
      <c r="U46" s="57" t="s">
        <v>37</v>
      </c>
      <c r="V46" s="53" t="s">
        <v>119</v>
      </c>
      <c r="W46" s="95">
        <v>46142</v>
      </c>
    </row>
    <row r="47" spans="1:23" ht="115.2" customHeight="1" x14ac:dyDescent="0.3">
      <c r="A47" s="77" t="s">
        <v>95</v>
      </c>
      <c r="B47" s="53" t="s">
        <v>28</v>
      </c>
      <c r="C47" s="54">
        <v>1</v>
      </c>
      <c r="D47" s="67" t="s">
        <v>159</v>
      </c>
      <c r="E47" s="55" t="s">
        <v>45</v>
      </c>
      <c r="F47" s="53" t="s">
        <v>41</v>
      </c>
      <c r="G47" s="53" t="s">
        <v>414</v>
      </c>
      <c r="H47" s="53" t="s">
        <v>415</v>
      </c>
      <c r="I47" s="53" t="s">
        <v>416</v>
      </c>
      <c r="J47" s="53" t="s">
        <v>33</v>
      </c>
      <c r="K47" s="155" t="s">
        <v>413</v>
      </c>
      <c r="L47" s="86" t="s">
        <v>413</v>
      </c>
      <c r="M47" s="56">
        <v>8236017</v>
      </c>
      <c r="N47" s="87">
        <v>0.46387508250199999</v>
      </c>
      <c r="O47" s="57" t="s">
        <v>417</v>
      </c>
      <c r="P47" s="58">
        <v>46090</v>
      </c>
      <c r="Q47" s="75">
        <v>47208</v>
      </c>
      <c r="R47" s="75">
        <v>47208</v>
      </c>
      <c r="S47" s="53" t="s">
        <v>36</v>
      </c>
      <c r="T47" s="57" t="s">
        <v>37</v>
      </c>
      <c r="U47" s="57" t="s">
        <v>37</v>
      </c>
      <c r="V47" s="53" t="s">
        <v>119</v>
      </c>
      <c r="W47" s="95">
        <v>46142</v>
      </c>
    </row>
    <row r="48" spans="1:23" ht="115.2" customHeight="1" x14ac:dyDescent="0.3">
      <c r="A48" s="77" t="s">
        <v>95</v>
      </c>
      <c r="B48" s="53" t="s">
        <v>28</v>
      </c>
      <c r="C48" s="54">
        <v>1</v>
      </c>
      <c r="D48" s="67" t="s">
        <v>159</v>
      </c>
      <c r="E48" s="55" t="s">
        <v>45</v>
      </c>
      <c r="F48" s="53" t="s">
        <v>41</v>
      </c>
      <c r="G48" s="53" t="s">
        <v>135</v>
      </c>
      <c r="H48" s="53" t="s">
        <v>136</v>
      </c>
      <c r="I48" s="53" t="s">
        <v>170</v>
      </c>
      <c r="J48" s="53" t="s">
        <v>33</v>
      </c>
      <c r="K48" s="155" t="s">
        <v>192</v>
      </c>
      <c r="L48" s="86" t="s">
        <v>192</v>
      </c>
      <c r="M48" s="56">
        <v>10482203</v>
      </c>
      <c r="N48" s="87">
        <v>0.46387508250199999</v>
      </c>
      <c r="O48" s="57" t="s">
        <v>215</v>
      </c>
      <c r="P48" s="58">
        <v>46003</v>
      </c>
      <c r="Q48" s="75">
        <v>47208</v>
      </c>
      <c r="R48" s="75">
        <v>47208</v>
      </c>
      <c r="S48" s="53" t="s">
        <v>36</v>
      </c>
      <c r="T48" s="57" t="s">
        <v>37</v>
      </c>
      <c r="U48" s="57" t="s">
        <v>37</v>
      </c>
      <c r="V48" s="53" t="s">
        <v>119</v>
      </c>
      <c r="W48" s="95">
        <v>46142</v>
      </c>
    </row>
    <row r="49" spans="1:23" ht="115.2" customHeight="1" x14ac:dyDescent="0.3">
      <c r="A49" s="77" t="s">
        <v>95</v>
      </c>
      <c r="B49" s="53" t="s">
        <v>28</v>
      </c>
      <c r="C49" s="54">
        <v>1</v>
      </c>
      <c r="D49" s="67" t="s">
        <v>159</v>
      </c>
      <c r="E49" s="55" t="s">
        <v>45</v>
      </c>
      <c r="F49" s="53" t="s">
        <v>41</v>
      </c>
      <c r="G49" s="53" t="s">
        <v>137</v>
      </c>
      <c r="H49" s="53" t="s">
        <v>113</v>
      </c>
      <c r="I49" s="53" t="s">
        <v>171</v>
      </c>
      <c r="J49" s="53" t="s">
        <v>33</v>
      </c>
      <c r="K49" s="155" t="s">
        <v>193</v>
      </c>
      <c r="L49" s="86" t="s">
        <v>193</v>
      </c>
      <c r="M49" s="56">
        <v>1497458</v>
      </c>
      <c r="N49" s="87">
        <v>0.46387508250199999</v>
      </c>
      <c r="O49" s="57" t="s">
        <v>216</v>
      </c>
      <c r="P49" s="58">
        <v>46010</v>
      </c>
      <c r="Q49" s="75">
        <v>47208</v>
      </c>
      <c r="R49" s="75">
        <v>47208</v>
      </c>
      <c r="S49" s="53" t="s">
        <v>36</v>
      </c>
      <c r="T49" s="57" t="s">
        <v>37</v>
      </c>
      <c r="U49" s="57" t="s">
        <v>37</v>
      </c>
      <c r="V49" s="53" t="s">
        <v>119</v>
      </c>
      <c r="W49" s="95">
        <v>46142</v>
      </c>
    </row>
    <row r="50" spans="1:23" ht="115.2" customHeight="1" x14ac:dyDescent="0.3">
      <c r="A50" s="77" t="s">
        <v>95</v>
      </c>
      <c r="B50" s="53" t="s">
        <v>28</v>
      </c>
      <c r="C50" s="54">
        <v>1</v>
      </c>
      <c r="D50" s="67" t="s">
        <v>159</v>
      </c>
      <c r="E50" s="55" t="s">
        <v>45</v>
      </c>
      <c r="F50" s="53" t="s">
        <v>41</v>
      </c>
      <c r="G50" s="53" t="s">
        <v>138</v>
      </c>
      <c r="H50" s="53" t="s">
        <v>116</v>
      </c>
      <c r="I50" s="53" t="s">
        <v>172</v>
      </c>
      <c r="J50" s="53" t="s">
        <v>33</v>
      </c>
      <c r="K50" s="155" t="s">
        <v>194</v>
      </c>
      <c r="L50" s="86" t="s">
        <v>194</v>
      </c>
      <c r="M50" s="56">
        <v>4492373</v>
      </c>
      <c r="N50" s="87">
        <v>0.46387508250199999</v>
      </c>
      <c r="O50" s="57" t="s">
        <v>217</v>
      </c>
      <c r="P50" s="58">
        <v>45996</v>
      </c>
      <c r="Q50" s="75">
        <v>47208</v>
      </c>
      <c r="R50" s="75">
        <v>47208</v>
      </c>
      <c r="S50" s="53" t="s">
        <v>36</v>
      </c>
      <c r="T50" s="57" t="s">
        <v>37</v>
      </c>
      <c r="U50" s="57" t="s">
        <v>37</v>
      </c>
      <c r="V50" s="53" t="s">
        <v>119</v>
      </c>
      <c r="W50" s="95">
        <v>46142</v>
      </c>
    </row>
    <row r="51" spans="1:23" ht="115.2" customHeight="1" x14ac:dyDescent="0.3">
      <c r="A51" s="83" t="s">
        <v>95</v>
      </c>
      <c r="B51" s="113" t="s">
        <v>28</v>
      </c>
      <c r="C51" s="114">
        <v>1</v>
      </c>
      <c r="D51" s="129" t="s">
        <v>159</v>
      </c>
      <c r="E51" s="80" t="s">
        <v>45</v>
      </c>
      <c r="F51" s="113" t="s">
        <v>41</v>
      </c>
      <c r="G51" s="113" t="s">
        <v>140</v>
      </c>
      <c r="H51" s="113" t="s">
        <v>139</v>
      </c>
      <c r="I51" s="113" t="s">
        <v>173</v>
      </c>
      <c r="J51" s="113" t="s">
        <v>33</v>
      </c>
      <c r="K51" s="156" t="s">
        <v>195</v>
      </c>
      <c r="L51" s="131" t="s">
        <v>195</v>
      </c>
      <c r="M51" s="65">
        <v>4795851.4400000004</v>
      </c>
      <c r="N51" s="116">
        <v>0.46387508250199999</v>
      </c>
      <c r="O51" s="117" t="s">
        <v>218</v>
      </c>
      <c r="P51" s="118">
        <v>46059</v>
      </c>
      <c r="Q51" s="119">
        <v>47208</v>
      </c>
      <c r="R51" s="119">
        <v>47208</v>
      </c>
      <c r="S51" s="113" t="s">
        <v>36</v>
      </c>
      <c r="T51" s="117" t="s">
        <v>37</v>
      </c>
      <c r="U51" s="117" t="s">
        <v>37</v>
      </c>
      <c r="V51" s="113" t="s">
        <v>119</v>
      </c>
      <c r="W51" s="105">
        <v>46142</v>
      </c>
    </row>
    <row r="52" spans="1:23" ht="115.2" customHeight="1" thickBot="1" x14ac:dyDescent="0.35">
      <c r="A52" s="78" t="s">
        <v>95</v>
      </c>
      <c r="B52" s="59" t="s">
        <v>28</v>
      </c>
      <c r="C52" s="60">
        <v>1</v>
      </c>
      <c r="D52" s="68" t="s">
        <v>159</v>
      </c>
      <c r="E52" s="61" t="s">
        <v>45</v>
      </c>
      <c r="F52" s="59" t="s">
        <v>41</v>
      </c>
      <c r="G52" s="59" t="s">
        <v>419</v>
      </c>
      <c r="H52" s="59" t="s">
        <v>420</v>
      </c>
      <c r="I52" s="59" t="s">
        <v>421</v>
      </c>
      <c r="J52" s="59" t="s">
        <v>33</v>
      </c>
      <c r="K52" s="157" t="s">
        <v>418</v>
      </c>
      <c r="L52" s="145" t="s">
        <v>418</v>
      </c>
      <c r="M52" s="62">
        <v>11230932</v>
      </c>
      <c r="N52" s="88">
        <v>0.46387508250199999</v>
      </c>
      <c r="O52" s="63" t="s">
        <v>422</v>
      </c>
      <c r="P52" s="64">
        <v>45937</v>
      </c>
      <c r="Q52" s="76">
        <v>47208</v>
      </c>
      <c r="R52" s="76">
        <v>47208</v>
      </c>
      <c r="S52" s="59" t="s">
        <v>36</v>
      </c>
      <c r="T52" s="63" t="s">
        <v>37</v>
      </c>
      <c r="U52" s="63" t="s">
        <v>37</v>
      </c>
      <c r="V52" s="59" t="s">
        <v>119</v>
      </c>
      <c r="W52" s="98">
        <v>46142</v>
      </c>
    </row>
    <row r="53" spans="1:23" ht="115.2" customHeight="1" x14ac:dyDescent="0.3">
      <c r="A53" s="82" t="s">
        <v>95</v>
      </c>
      <c r="B53" s="122" t="s">
        <v>28</v>
      </c>
      <c r="C53" s="123">
        <v>4</v>
      </c>
      <c r="D53" s="124" t="s">
        <v>247</v>
      </c>
      <c r="E53" s="125" t="s">
        <v>52</v>
      </c>
      <c r="F53" s="122" t="s">
        <v>46</v>
      </c>
      <c r="G53" s="126" t="s">
        <v>249</v>
      </c>
      <c r="H53" s="123" t="s">
        <v>250</v>
      </c>
      <c r="I53" s="126" t="s">
        <v>426</v>
      </c>
      <c r="J53" s="122" t="s">
        <v>33</v>
      </c>
      <c r="K53" s="142" t="s">
        <v>294</v>
      </c>
      <c r="L53" s="142" t="s">
        <v>294</v>
      </c>
      <c r="M53" s="137">
        <v>518918.92</v>
      </c>
      <c r="N53" s="110">
        <v>0.4</v>
      </c>
      <c r="O53" s="126" t="s">
        <v>283</v>
      </c>
      <c r="P53" s="127">
        <v>46048</v>
      </c>
      <c r="Q53" s="143">
        <v>46934</v>
      </c>
      <c r="R53" s="143">
        <v>46934</v>
      </c>
      <c r="S53" s="122" t="s">
        <v>36</v>
      </c>
      <c r="T53" s="126" t="s">
        <v>37</v>
      </c>
      <c r="U53" s="126" t="s">
        <v>37</v>
      </c>
      <c r="V53" s="122" t="s">
        <v>307</v>
      </c>
      <c r="W53" s="144">
        <v>46142</v>
      </c>
    </row>
    <row r="54" spans="1:23" ht="115.2" customHeight="1" x14ac:dyDescent="0.3">
      <c r="A54" s="77" t="s">
        <v>95</v>
      </c>
      <c r="B54" s="53" t="s">
        <v>28</v>
      </c>
      <c r="C54" s="54">
        <v>4</v>
      </c>
      <c r="D54" s="67" t="s">
        <v>247</v>
      </c>
      <c r="E54" s="55" t="s">
        <v>52</v>
      </c>
      <c r="F54" s="53" t="s">
        <v>42</v>
      </c>
      <c r="G54" s="57" t="s">
        <v>251</v>
      </c>
      <c r="H54" s="57" t="s">
        <v>252</v>
      </c>
      <c r="I54" s="57" t="s">
        <v>253</v>
      </c>
      <c r="J54" s="53" t="s">
        <v>33</v>
      </c>
      <c r="K54" s="133" t="s">
        <v>295</v>
      </c>
      <c r="L54" s="133" t="s">
        <v>295</v>
      </c>
      <c r="M54" s="135">
        <v>726486.49</v>
      </c>
      <c r="N54" s="87">
        <v>0.4</v>
      </c>
      <c r="O54" s="57" t="s">
        <v>288</v>
      </c>
      <c r="P54" s="58">
        <v>46111</v>
      </c>
      <c r="Q54" s="138">
        <v>46934</v>
      </c>
      <c r="R54" s="138">
        <v>46934</v>
      </c>
      <c r="S54" s="53" t="s">
        <v>36</v>
      </c>
      <c r="T54" s="57" t="s">
        <v>37</v>
      </c>
      <c r="U54" s="57" t="s">
        <v>37</v>
      </c>
      <c r="V54" s="53" t="s">
        <v>307</v>
      </c>
      <c r="W54" s="71">
        <v>46142</v>
      </c>
    </row>
    <row r="55" spans="1:23" ht="115.2" customHeight="1" x14ac:dyDescent="0.3">
      <c r="A55" s="77" t="s">
        <v>95</v>
      </c>
      <c r="B55" s="53" t="s">
        <v>28</v>
      </c>
      <c r="C55" s="54">
        <v>4</v>
      </c>
      <c r="D55" s="67" t="s">
        <v>247</v>
      </c>
      <c r="E55" s="55" t="s">
        <v>52</v>
      </c>
      <c r="F55" s="53" t="s">
        <v>42</v>
      </c>
      <c r="G55" s="57" t="s">
        <v>254</v>
      </c>
      <c r="H55" s="57" t="s">
        <v>255</v>
      </c>
      <c r="I55" s="57" t="s">
        <v>256</v>
      </c>
      <c r="J55" s="53" t="s">
        <v>33</v>
      </c>
      <c r="K55" s="133" t="s">
        <v>296</v>
      </c>
      <c r="L55" s="133" t="s">
        <v>296</v>
      </c>
      <c r="M55" s="135">
        <v>830269.99</v>
      </c>
      <c r="N55" s="87">
        <v>0.4</v>
      </c>
      <c r="O55" s="57" t="s">
        <v>284</v>
      </c>
      <c r="P55" s="58">
        <v>46035</v>
      </c>
      <c r="Q55" s="138">
        <v>46934</v>
      </c>
      <c r="R55" s="138">
        <v>46934</v>
      </c>
      <c r="S55" s="53" t="s">
        <v>36</v>
      </c>
      <c r="T55" s="57" t="s">
        <v>37</v>
      </c>
      <c r="U55" s="57" t="s">
        <v>37</v>
      </c>
      <c r="V55" s="53" t="s">
        <v>307</v>
      </c>
      <c r="W55" s="71">
        <v>46142</v>
      </c>
    </row>
    <row r="56" spans="1:23" ht="115.2" customHeight="1" x14ac:dyDescent="0.3">
      <c r="A56" s="77" t="s">
        <v>95</v>
      </c>
      <c r="B56" s="53" t="s">
        <v>28</v>
      </c>
      <c r="C56" s="54">
        <v>4</v>
      </c>
      <c r="D56" s="67" t="s">
        <v>247</v>
      </c>
      <c r="E56" s="55" t="s">
        <v>52</v>
      </c>
      <c r="F56" s="53" t="s">
        <v>42</v>
      </c>
      <c r="G56" s="57" t="s">
        <v>257</v>
      </c>
      <c r="H56" s="57" t="s">
        <v>258</v>
      </c>
      <c r="I56" s="57" t="s">
        <v>259</v>
      </c>
      <c r="J56" s="53" t="s">
        <v>33</v>
      </c>
      <c r="K56" s="133" t="s">
        <v>297</v>
      </c>
      <c r="L56" s="133" t="s">
        <v>297</v>
      </c>
      <c r="M56" s="135">
        <v>518268.6</v>
      </c>
      <c r="N56" s="87">
        <v>0.4</v>
      </c>
      <c r="O56" s="57" t="s">
        <v>287</v>
      </c>
      <c r="P56" s="58">
        <v>45989</v>
      </c>
      <c r="Q56" s="138">
        <v>46934</v>
      </c>
      <c r="R56" s="138">
        <v>46934</v>
      </c>
      <c r="S56" s="53" t="s">
        <v>36</v>
      </c>
      <c r="T56" s="57" t="s">
        <v>37</v>
      </c>
      <c r="U56" s="57" t="s">
        <v>37</v>
      </c>
      <c r="V56" s="53" t="s">
        <v>307</v>
      </c>
      <c r="W56" s="71">
        <v>46142</v>
      </c>
    </row>
    <row r="57" spans="1:23" ht="115.2" customHeight="1" x14ac:dyDescent="0.3">
      <c r="A57" s="77" t="s">
        <v>95</v>
      </c>
      <c r="B57" s="53" t="s">
        <v>28</v>
      </c>
      <c r="C57" s="54">
        <v>4</v>
      </c>
      <c r="D57" s="67" t="s">
        <v>247</v>
      </c>
      <c r="E57" s="55" t="s">
        <v>52</v>
      </c>
      <c r="F57" s="53" t="s">
        <v>42</v>
      </c>
      <c r="G57" s="57" t="s">
        <v>260</v>
      </c>
      <c r="H57" s="57" t="s">
        <v>261</v>
      </c>
      <c r="I57" s="57" t="s">
        <v>427</v>
      </c>
      <c r="J57" s="53" t="s">
        <v>33</v>
      </c>
      <c r="K57" s="133" t="s">
        <v>298</v>
      </c>
      <c r="L57" s="133" t="s">
        <v>298</v>
      </c>
      <c r="M57" s="135">
        <v>518918.92</v>
      </c>
      <c r="N57" s="87">
        <v>0.4</v>
      </c>
      <c r="O57" s="57" t="s">
        <v>290</v>
      </c>
      <c r="P57" s="58">
        <v>46029</v>
      </c>
      <c r="Q57" s="138">
        <v>46934</v>
      </c>
      <c r="R57" s="138">
        <v>46934</v>
      </c>
      <c r="S57" s="53" t="s">
        <v>36</v>
      </c>
      <c r="T57" s="57" t="s">
        <v>37</v>
      </c>
      <c r="U57" s="57" t="s">
        <v>37</v>
      </c>
      <c r="V57" s="53" t="s">
        <v>307</v>
      </c>
      <c r="W57" s="71">
        <v>46142</v>
      </c>
    </row>
    <row r="58" spans="1:23" ht="115.2" customHeight="1" x14ac:dyDescent="0.3">
      <c r="A58" s="77" t="s">
        <v>95</v>
      </c>
      <c r="B58" s="53" t="s">
        <v>28</v>
      </c>
      <c r="C58" s="54">
        <v>4</v>
      </c>
      <c r="D58" s="67" t="s">
        <v>247</v>
      </c>
      <c r="E58" s="55" t="s">
        <v>52</v>
      </c>
      <c r="F58" s="53" t="s">
        <v>42</v>
      </c>
      <c r="G58" s="53" t="s">
        <v>424</v>
      </c>
      <c r="H58" s="53" t="s">
        <v>425</v>
      </c>
      <c r="I58" s="53" t="s">
        <v>248</v>
      </c>
      <c r="J58" s="53" t="s">
        <v>33</v>
      </c>
      <c r="K58" s="146" t="s">
        <v>299</v>
      </c>
      <c r="L58" s="146" t="s">
        <v>299</v>
      </c>
      <c r="M58" s="56">
        <v>726486.49</v>
      </c>
      <c r="N58" s="87">
        <v>0.4</v>
      </c>
      <c r="O58" s="57" t="s">
        <v>293</v>
      </c>
      <c r="P58" s="58">
        <v>45940</v>
      </c>
      <c r="Q58" s="75">
        <v>46934</v>
      </c>
      <c r="R58" s="75">
        <v>46934</v>
      </c>
      <c r="S58" s="53" t="s">
        <v>36</v>
      </c>
      <c r="T58" s="57" t="s">
        <v>37</v>
      </c>
      <c r="U58" s="57" t="s">
        <v>37</v>
      </c>
      <c r="V58" s="53" t="s">
        <v>307</v>
      </c>
      <c r="W58" s="71">
        <v>46142</v>
      </c>
    </row>
    <row r="59" spans="1:23" ht="115.2" customHeight="1" x14ac:dyDescent="0.3">
      <c r="A59" s="77" t="s">
        <v>95</v>
      </c>
      <c r="B59" s="53" t="s">
        <v>28</v>
      </c>
      <c r="C59" s="54">
        <v>4</v>
      </c>
      <c r="D59" s="67" t="s">
        <v>247</v>
      </c>
      <c r="E59" s="55" t="s">
        <v>52</v>
      </c>
      <c r="F59" s="53" t="s">
        <v>40</v>
      </c>
      <c r="G59" s="57" t="s">
        <v>262</v>
      </c>
      <c r="H59" s="57" t="s">
        <v>263</v>
      </c>
      <c r="I59" s="57" t="s">
        <v>264</v>
      </c>
      <c r="J59" s="53" t="s">
        <v>33</v>
      </c>
      <c r="K59" s="133" t="s">
        <v>300</v>
      </c>
      <c r="L59" s="133" t="s">
        <v>300</v>
      </c>
      <c r="M59" s="135">
        <v>2386708</v>
      </c>
      <c r="N59" s="87">
        <v>0.4</v>
      </c>
      <c r="O59" s="57" t="s">
        <v>288</v>
      </c>
      <c r="P59" s="58">
        <v>46111</v>
      </c>
      <c r="Q59" s="138">
        <v>46934</v>
      </c>
      <c r="R59" s="138">
        <v>46934</v>
      </c>
      <c r="S59" s="53" t="s">
        <v>36</v>
      </c>
      <c r="T59" s="57" t="s">
        <v>37</v>
      </c>
      <c r="U59" s="57" t="s">
        <v>37</v>
      </c>
      <c r="V59" s="53" t="s">
        <v>307</v>
      </c>
      <c r="W59" s="71">
        <v>46142</v>
      </c>
    </row>
    <row r="60" spans="1:23" ht="115.2" customHeight="1" x14ac:dyDescent="0.3">
      <c r="A60" s="77" t="s">
        <v>95</v>
      </c>
      <c r="B60" s="53" t="s">
        <v>28</v>
      </c>
      <c r="C60" s="54">
        <v>4</v>
      </c>
      <c r="D60" s="67" t="s">
        <v>247</v>
      </c>
      <c r="E60" s="55" t="s">
        <v>52</v>
      </c>
      <c r="F60" s="53" t="s">
        <v>41</v>
      </c>
      <c r="G60" s="57" t="s">
        <v>265</v>
      </c>
      <c r="H60" s="57" t="s">
        <v>266</v>
      </c>
      <c r="I60" s="57" t="s">
        <v>267</v>
      </c>
      <c r="J60" s="53" t="s">
        <v>33</v>
      </c>
      <c r="K60" s="133" t="s">
        <v>301</v>
      </c>
      <c r="L60" s="133" t="s">
        <v>301</v>
      </c>
      <c r="M60" s="135">
        <v>1860500</v>
      </c>
      <c r="N60" s="87">
        <v>0.6</v>
      </c>
      <c r="O60" s="57" t="s">
        <v>288</v>
      </c>
      <c r="P60" s="58">
        <v>46111</v>
      </c>
      <c r="Q60" s="138">
        <v>46934</v>
      </c>
      <c r="R60" s="138">
        <v>46934</v>
      </c>
      <c r="S60" s="53" t="s">
        <v>36</v>
      </c>
      <c r="T60" s="57" t="s">
        <v>37</v>
      </c>
      <c r="U60" s="57" t="s">
        <v>37</v>
      </c>
      <c r="V60" s="53" t="s">
        <v>307</v>
      </c>
      <c r="W60" s="71">
        <v>46142</v>
      </c>
    </row>
    <row r="61" spans="1:23" ht="115.2" customHeight="1" x14ac:dyDescent="0.3">
      <c r="A61" s="77" t="s">
        <v>95</v>
      </c>
      <c r="B61" s="53" t="s">
        <v>28</v>
      </c>
      <c r="C61" s="54">
        <v>4</v>
      </c>
      <c r="D61" s="67" t="s">
        <v>247</v>
      </c>
      <c r="E61" s="55" t="s">
        <v>52</v>
      </c>
      <c r="F61" s="53" t="s">
        <v>41</v>
      </c>
      <c r="G61" s="57" t="s">
        <v>268</v>
      </c>
      <c r="H61" s="57" t="s">
        <v>269</v>
      </c>
      <c r="I61" s="57" t="s">
        <v>270</v>
      </c>
      <c r="J61" s="53" t="s">
        <v>33</v>
      </c>
      <c r="K61" s="133" t="s">
        <v>302</v>
      </c>
      <c r="L61" s="133" t="s">
        <v>302</v>
      </c>
      <c r="M61" s="135">
        <v>12527115.4</v>
      </c>
      <c r="N61" s="87">
        <v>0.6</v>
      </c>
      <c r="O61" s="57" t="s">
        <v>292</v>
      </c>
      <c r="P61" s="58">
        <v>45938</v>
      </c>
      <c r="Q61" s="138">
        <v>46934</v>
      </c>
      <c r="R61" s="138">
        <v>46934</v>
      </c>
      <c r="S61" s="53" t="s">
        <v>36</v>
      </c>
      <c r="T61" s="57" t="s">
        <v>37</v>
      </c>
      <c r="U61" s="57" t="s">
        <v>37</v>
      </c>
      <c r="V61" s="53" t="s">
        <v>307</v>
      </c>
      <c r="W61" s="71">
        <v>46142</v>
      </c>
    </row>
    <row r="62" spans="1:23" ht="115.2" customHeight="1" x14ac:dyDescent="0.3">
      <c r="A62" s="77" t="s">
        <v>95</v>
      </c>
      <c r="B62" s="53" t="s">
        <v>28</v>
      </c>
      <c r="C62" s="54">
        <v>4</v>
      </c>
      <c r="D62" s="67" t="s">
        <v>247</v>
      </c>
      <c r="E62" s="55" t="s">
        <v>52</v>
      </c>
      <c r="F62" s="53" t="s">
        <v>41</v>
      </c>
      <c r="G62" s="57" t="s">
        <v>271</v>
      </c>
      <c r="H62" s="57" t="s">
        <v>272</v>
      </c>
      <c r="I62" s="57" t="s">
        <v>273</v>
      </c>
      <c r="J62" s="53" t="s">
        <v>33</v>
      </c>
      <c r="K62" s="133" t="s">
        <v>303</v>
      </c>
      <c r="L62" s="133" t="s">
        <v>303</v>
      </c>
      <c r="M62" s="135">
        <v>9858960</v>
      </c>
      <c r="N62" s="87">
        <v>0.6</v>
      </c>
      <c r="O62" s="57" t="s">
        <v>289</v>
      </c>
      <c r="P62" s="58">
        <v>46111</v>
      </c>
      <c r="Q62" s="138">
        <v>46934</v>
      </c>
      <c r="R62" s="138">
        <v>46934</v>
      </c>
      <c r="S62" s="53" t="s">
        <v>36</v>
      </c>
      <c r="T62" s="57" t="s">
        <v>37</v>
      </c>
      <c r="U62" s="57" t="s">
        <v>37</v>
      </c>
      <c r="V62" s="53" t="s">
        <v>307</v>
      </c>
      <c r="W62" s="71">
        <v>46142</v>
      </c>
    </row>
    <row r="63" spans="1:23" ht="115.2" customHeight="1" x14ac:dyDescent="0.3">
      <c r="A63" s="77" t="s">
        <v>95</v>
      </c>
      <c r="B63" s="53" t="s">
        <v>28</v>
      </c>
      <c r="C63" s="54">
        <v>4</v>
      </c>
      <c r="D63" s="67" t="s">
        <v>247</v>
      </c>
      <c r="E63" s="55" t="s">
        <v>52</v>
      </c>
      <c r="F63" s="53" t="s">
        <v>41</v>
      </c>
      <c r="G63" s="57" t="s">
        <v>274</v>
      </c>
      <c r="H63" s="57" t="s">
        <v>275</v>
      </c>
      <c r="I63" s="57" t="s">
        <v>276</v>
      </c>
      <c r="J63" s="53" t="s">
        <v>33</v>
      </c>
      <c r="K63" s="133" t="s">
        <v>304</v>
      </c>
      <c r="L63" s="133" t="s">
        <v>304</v>
      </c>
      <c r="M63" s="135">
        <v>12050593.220000001</v>
      </c>
      <c r="N63" s="87">
        <v>0.6</v>
      </c>
      <c r="O63" s="57" t="s">
        <v>285</v>
      </c>
      <c r="P63" s="58">
        <v>45989</v>
      </c>
      <c r="Q63" s="138">
        <v>46934</v>
      </c>
      <c r="R63" s="138">
        <v>46934</v>
      </c>
      <c r="S63" s="53" t="s">
        <v>36</v>
      </c>
      <c r="T63" s="57" t="s">
        <v>37</v>
      </c>
      <c r="U63" s="57" t="s">
        <v>37</v>
      </c>
      <c r="V63" s="53" t="s">
        <v>307</v>
      </c>
      <c r="W63" s="71">
        <v>46142</v>
      </c>
    </row>
    <row r="64" spans="1:23" ht="115.2" customHeight="1" x14ac:dyDescent="0.3">
      <c r="A64" s="77" t="s">
        <v>95</v>
      </c>
      <c r="B64" s="53" t="s">
        <v>28</v>
      </c>
      <c r="C64" s="54">
        <v>4</v>
      </c>
      <c r="D64" s="67" t="s">
        <v>247</v>
      </c>
      <c r="E64" s="55" t="s">
        <v>52</v>
      </c>
      <c r="F64" s="53" t="s">
        <v>41</v>
      </c>
      <c r="G64" s="53" t="s">
        <v>277</v>
      </c>
      <c r="H64" s="53" t="s">
        <v>279</v>
      </c>
      <c r="I64" s="53" t="s">
        <v>278</v>
      </c>
      <c r="J64" s="53" t="s">
        <v>33</v>
      </c>
      <c r="K64" s="133" t="s">
        <v>305</v>
      </c>
      <c r="L64" s="133" t="s">
        <v>305</v>
      </c>
      <c r="M64" s="135">
        <v>12050593</v>
      </c>
      <c r="N64" s="87">
        <v>0.6</v>
      </c>
      <c r="O64" s="57" t="s">
        <v>286</v>
      </c>
      <c r="P64" s="58">
        <v>46029</v>
      </c>
      <c r="Q64" s="138">
        <v>46934</v>
      </c>
      <c r="R64" s="138">
        <v>46934</v>
      </c>
      <c r="S64" s="53" t="s">
        <v>36</v>
      </c>
      <c r="T64" s="57" t="s">
        <v>37</v>
      </c>
      <c r="U64" s="57" t="s">
        <v>37</v>
      </c>
      <c r="V64" s="53" t="s">
        <v>307</v>
      </c>
      <c r="W64" s="71">
        <v>46142</v>
      </c>
    </row>
    <row r="65" spans="1:23" ht="115.2" customHeight="1" thickBot="1" x14ac:dyDescent="0.35">
      <c r="A65" s="78" t="s">
        <v>95</v>
      </c>
      <c r="B65" s="59" t="s">
        <v>28</v>
      </c>
      <c r="C65" s="60">
        <v>4</v>
      </c>
      <c r="D65" s="68" t="s">
        <v>247</v>
      </c>
      <c r="E65" s="61" t="s">
        <v>52</v>
      </c>
      <c r="F65" s="59" t="s">
        <v>41</v>
      </c>
      <c r="G65" s="59" t="s">
        <v>280</v>
      </c>
      <c r="H65" s="59" t="s">
        <v>281</v>
      </c>
      <c r="I65" s="59" t="s">
        <v>282</v>
      </c>
      <c r="J65" s="59" t="s">
        <v>33</v>
      </c>
      <c r="K65" s="134" t="s">
        <v>306</v>
      </c>
      <c r="L65" s="134" t="s">
        <v>306</v>
      </c>
      <c r="M65" s="136">
        <v>13580705.289999999</v>
      </c>
      <c r="N65" s="88">
        <v>0.6</v>
      </c>
      <c r="O65" s="63" t="s">
        <v>291</v>
      </c>
      <c r="P65" s="64">
        <v>46048</v>
      </c>
      <c r="Q65" s="139">
        <v>46934</v>
      </c>
      <c r="R65" s="139">
        <v>46934</v>
      </c>
      <c r="S65" s="59" t="s">
        <v>36</v>
      </c>
      <c r="T65" s="63" t="s">
        <v>37</v>
      </c>
      <c r="U65" s="63" t="s">
        <v>37</v>
      </c>
      <c r="V65" s="59" t="s">
        <v>307</v>
      </c>
      <c r="W65" s="72">
        <v>46142</v>
      </c>
    </row>
    <row r="66" spans="1:23" ht="115.2" customHeight="1" x14ac:dyDescent="0.3">
      <c r="A66" s="82" t="s">
        <v>95</v>
      </c>
      <c r="B66" s="122" t="s">
        <v>28</v>
      </c>
      <c r="C66" s="123">
        <v>1</v>
      </c>
      <c r="D66" s="124" t="s">
        <v>61</v>
      </c>
      <c r="E66" s="125" t="s">
        <v>30</v>
      </c>
      <c r="F66" s="122" t="s">
        <v>42</v>
      </c>
      <c r="G66" s="49" t="s">
        <v>331</v>
      </c>
      <c r="H66" s="47" t="s">
        <v>332</v>
      </c>
      <c r="I66" s="47" t="s">
        <v>330</v>
      </c>
      <c r="J66" s="47" t="s">
        <v>33</v>
      </c>
      <c r="K66" s="51" t="s">
        <v>321</v>
      </c>
      <c r="L66" s="47" t="s">
        <v>321</v>
      </c>
      <c r="M66" s="137">
        <v>2141645</v>
      </c>
      <c r="N66" s="110">
        <v>0.17312513674671601</v>
      </c>
      <c r="O66" s="47" t="s">
        <v>333</v>
      </c>
      <c r="P66" s="74">
        <v>46062</v>
      </c>
      <c r="Q66" s="104">
        <v>47299</v>
      </c>
      <c r="R66" s="104">
        <v>47299</v>
      </c>
      <c r="S66" s="122" t="s">
        <v>36</v>
      </c>
      <c r="T66" s="126" t="s">
        <v>37</v>
      </c>
      <c r="U66" s="126" t="s">
        <v>37</v>
      </c>
      <c r="V66" s="47" t="s">
        <v>429</v>
      </c>
      <c r="W66" s="92">
        <v>46142</v>
      </c>
    </row>
    <row r="67" spans="1:23" ht="115.2" customHeight="1" x14ac:dyDescent="0.3">
      <c r="A67" s="82" t="s">
        <v>95</v>
      </c>
      <c r="B67" s="122" t="s">
        <v>28</v>
      </c>
      <c r="C67" s="123">
        <v>1</v>
      </c>
      <c r="D67" s="124" t="s">
        <v>61</v>
      </c>
      <c r="E67" s="125" t="s">
        <v>30</v>
      </c>
      <c r="F67" s="122" t="s">
        <v>42</v>
      </c>
      <c r="G67" s="122" t="s">
        <v>146</v>
      </c>
      <c r="H67" s="122" t="s">
        <v>145</v>
      </c>
      <c r="I67" s="122" t="s">
        <v>174</v>
      </c>
      <c r="J67" s="122" t="s">
        <v>33</v>
      </c>
      <c r="K67" s="158" t="s">
        <v>196</v>
      </c>
      <c r="L67" s="132" t="s">
        <v>196</v>
      </c>
      <c r="M67" s="137">
        <v>638754.68999999994</v>
      </c>
      <c r="N67" s="110">
        <v>0.17312513674671601</v>
      </c>
      <c r="O67" s="126" t="s">
        <v>219</v>
      </c>
      <c r="P67" s="127">
        <v>46052</v>
      </c>
      <c r="Q67" s="104">
        <v>47299</v>
      </c>
      <c r="R67" s="104">
        <v>47299</v>
      </c>
      <c r="S67" s="122" t="s">
        <v>36</v>
      </c>
      <c r="T67" s="126" t="s">
        <v>37</v>
      </c>
      <c r="U67" s="126" t="s">
        <v>37</v>
      </c>
      <c r="V67" s="53" t="s">
        <v>429</v>
      </c>
      <c r="W67" s="71">
        <v>46142</v>
      </c>
    </row>
    <row r="68" spans="1:23" ht="115.2" customHeight="1" x14ac:dyDescent="0.3">
      <c r="A68" s="82" t="s">
        <v>95</v>
      </c>
      <c r="B68" s="53" t="s">
        <v>28</v>
      </c>
      <c r="C68" s="54">
        <v>1</v>
      </c>
      <c r="D68" s="67" t="s">
        <v>61</v>
      </c>
      <c r="E68" s="55" t="s">
        <v>30</v>
      </c>
      <c r="F68" s="53" t="s">
        <v>42</v>
      </c>
      <c r="G68" s="53" t="s">
        <v>148</v>
      </c>
      <c r="H68" s="53" t="s">
        <v>147</v>
      </c>
      <c r="I68" s="53" t="s">
        <v>224</v>
      </c>
      <c r="J68" s="53" t="s">
        <v>33</v>
      </c>
      <c r="K68" s="155" t="s">
        <v>197</v>
      </c>
      <c r="L68" s="86" t="s">
        <v>197</v>
      </c>
      <c r="M68" s="135">
        <v>1853634.47</v>
      </c>
      <c r="N68" s="87">
        <v>0.17312513674671601</v>
      </c>
      <c r="O68" s="57" t="s">
        <v>220</v>
      </c>
      <c r="P68" s="58">
        <v>45939</v>
      </c>
      <c r="Q68" s="75">
        <v>47299</v>
      </c>
      <c r="R68" s="75">
        <v>47299</v>
      </c>
      <c r="S68" s="53" t="s">
        <v>36</v>
      </c>
      <c r="T68" s="57" t="s">
        <v>37</v>
      </c>
      <c r="U68" s="57" t="s">
        <v>37</v>
      </c>
      <c r="V68" s="53" t="s">
        <v>429</v>
      </c>
      <c r="W68" s="71">
        <v>46142</v>
      </c>
    </row>
    <row r="69" spans="1:23" ht="115.2" customHeight="1" x14ac:dyDescent="0.3">
      <c r="A69" s="82" t="s">
        <v>95</v>
      </c>
      <c r="B69" s="53" t="s">
        <v>28</v>
      </c>
      <c r="C69" s="54">
        <v>1</v>
      </c>
      <c r="D69" s="67" t="s">
        <v>61</v>
      </c>
      <c r="E69" s="55" t="s">
        <v>30</v>
      </c>
      <c r="F69" s="53" t="s">
        <v>42</v>
      </c>
      <c r="G69" s="53" t="s">
        <v>149</v>
      </c>
      <c r="H69" s="53" t="s">
        <v>397</v>
      </c>
      <c r="I69" s="53" t="s">
        <v>361</v>
      </c>
      <c r="J69" s="53" t="s">
        <v>33</v>
      </c>
      <c r="K69" s="155" t="s">
        <v>198</v>
      </c>
      <c r="L69" s="86" t="s">
        <v>198</v>
      </c>
      <c r="M69" s="135">
        <v>1197254</v>
      </c>
      <c r="N69" s="87">
        <v>0.17312513674671601</v>
      </c>
      <c r="O69" s="57" t="s">
        <v>229</v>
      </c>
      <c r="P69" s="58">
        <v>46041</v>
      </c>
      <c r="Q69" s="75">
        <v>47299</v>
      </c>
      <c r="R69" s="75">
        <v>47299</v>
      </c>
      <c r="S69" s="53" t="s">
        <v>36</v>
      </c>
      <c r="T69" s="57" t="s">
        <v>37</v>
      </c>
      <c r="U69" s="57" t="s">
        <v>37</v>
      </c>
      <c r="V69" s="53" t="s">
        <v>429</v>
      </c>
      <c r="W69" s="71">
        <v>46142</v>
      </c>
    </row>
    <row r="70" spans="1:23" ht="115.2" customHeight="1" x14ac:dyDescent="0.3">
      <c r="A70" s="82" t="s">
        <v>95</v>
      </c>
      <c r="B70" s="53" t="s">
        <v>28</v>
      </c>
      <c r="C70" s="54">
        <v>1</v>
      </c>
      <c r="D70" s="67" t="s">
        <v>61</v>
      </c>
      <c r="E70" s="55" t="s">
        <v>30</v>
      </c>
      <c r="F70" s="53" t="s">
        <v>42</v>
      </c>
      <c r="G70" s="53" t="s">
        <v>334</v>
      </c>
      <c r="H70" s="53" t="s">
        <v>150</v>
      </c>
      <c r="I70" s="53" t="s">
        <v>175</v>
      </c>
      <c r="J70" s="53" t="s">
        <v>33</v>
      </c>
      <c r="K70" s="155" t="s">
        <v>199</v>
      </c>
      <c r="L70" s="86" t="s">
        <v>199</v>
      </c>
      <c r="M70" s="56">
        <v>5863503.6399999997</v>
      </c>
      <c r="N70" s="87">
        <v>0.17312513674671601</v>
      </c>
      <c r="O70" s="57" t="s">
        <v>221</v>
      </c>
      <c r="P70" s="58">
        <v>46056</v>
      </c>
      <c r="Q70" s="75">
        <v>47299</v>
      </c>
      <c r="R70" s="75">
        <v>47299</v>
      </c>
      <c r="S70" s="53" t="s">
        <v>36</v>
      </c>
      <c r="T70" s="57" t="s">
        <v>37</v>
      </c>
      <c r="U70" s="57" t="s">
        <v>37</v>
      </c>
      <c r="V70" s="53" t="s">
        <v>429</v>
      </c>
      <c r="W70" s="71">
        <v>46142</v>
      </c>
    </row>
    <row r="71" spans="1:23" ht="115.2" customHeight="1" x14ac:dyDescent="0.3">
      <c r="A71" s="82" t="s">
        <v>95</v>
      </c>
      <c r="B71" s="53" t="s">
        <v>328</v>
      </c>
      <c r="C71" s="54">
        <v>1</v>
      </c>
      <c r="D71" s="67" t="s">
        <v>61</v>
      </c>
      <c r="E71" s="55" t="s">
        <v>30</v>
      </c>
      <c r="F71" s="53" t="s">
        <v>42</v>
      </c>
      <c r="G71" s="53" t="s">
        <v>335</v>
      </c>
      <c r="H71" s="53" t="s">
        <v>336</v>
      </c>
      <c r="I71" s="53" t="s">
        <v>396</v>
      </c>
      <c r="J71" s="53" t="s">
        <v>33</v>
      </c>
      <c r="K71" s="155" t="s">
        <v>322</v>
      </c>
      <c r="L71" s="86" t="s">
        <v>322</v>
      </c>
      <c r="M71" s="56">
        <v>2400738</v>
      </c>
      <c r="N71" s="87">
        <v>0.17312513674671601</v>
      </c>
      <c r="O71" s="57" t="s">
        <v>337</v>
      </c>
      <c r="P71" s="58">
        <v>46037</v>
      </c>
      <c r="Q71" s="75">
        <v>47299</v>
      </c>
      <c r="R71" s="75">
        <v>47299</v>
      </c>
      <c r="S71" s="53" t="s">
        <v>36</v>
      </c>
      <c r="T71" s="57" t="s">
        <v>37</v>
      </c>
      <c r="U71" s="57" t="s">
        <v>37</v>
      </c>
      <c r="V71" s="53" t="s">
        <v>429</v>
      </c>
      <c r="W71" s="71">
        <v>46142</v>
      </c>
    </row>
    <row r="72" spans="1:23" ht="115.2" customHeight="1" x14ac:dyDescent="0.3">
      <c r="A72" s="82" t="s">
        <v>95</v>
      </c>
      <c r="B72" s="53" t="s">
        <v>329</v>
      </c>
      <c r="C72" s="54">
        <v>1</v>
      </c>
      <c r="D72" s="67" t="s">
        <v>61</v>
      </c>
      <c r="E72" s="55" t="s">
        <v>30</v>
      </c>
      <c r="F72" s="53" t="s">
        <v>42</v>
      </c>
      <c r="G72" s="53" t="s">
        <v>338</v>
      </c>
      <c r="H72" s="53" t="s">
        <v>339</v>
      </c>
      <c r="I72" s="53" t="s">
        <v>340</v>
      </c>
      <c r="J72" s="53" t="s">
        <v>33</v>
      </c>
      <c r="K72" s="155" t="s">
        <v>323</v>
      </c>
      <c r="L72" s="86" t="s">
        <v>323</v>
      </c>
      <c r="M72" s="56">
        <v>1800462</v>
      </c>
      <c r="N72" s="87">
        <v>0.17312513674671601</v>
      </c>
      <c r="O72" s="57" t="s">
        <v>341</v>
      </c>
      <c r="P72" s="58">
        <v>45908</v>
      </c>
      <c r="Q72" s="75">
        <v>47299</v>
      </c>
      <c r="R72" s="75">
        <v>47299</v>
      </c>
      <c r="S72" s="53" t="s">
        <v>36</v>
      </c>
      <c r="T72" s="57" t="s">
        <v>37</v>
      </c>
      <c r="U72" s="57" t="s">
        <v>37</v>
      </c>
      <c r="V72" s="53" t="s">
        <v>429</v>
      </c>
      <c r="W72" s="71">
        <v>46142</v>
      </c>
    </row>
    <row r="73" spans="1:23" ht="115.2" customHeight="1" x14ac:dyDescent="0.3">
      <c r="A73" s="82" t="s">
        <v>95</v>
      </c>
      <c r="B73" s="53" t="s">
        <v>28</v>
      </c>
      <c r="C73" s="54">
        <v>1</v>
      </c>
      <c r="D73" s="67" t="s">
        <v>61</v>
      </c>
      <c r="E73" s="55" t="s">
        <v>30</v>
      </c>
      <c r="F73" s="53" t="s">
        <v>42</v>
      </c>
      <c r="G73" s="53" t="s">
        <v>157</v>
      </c>
      <c r="H73" s="53" t="s">
        <v>158</v>
      </c>
      <c r="I73" s="53" t="s">
        <v>223</v>
      </c>
      <c r="J73" s="53" t="s">
        <v>33</v>
      </c>
      <c r="K73" s="155" t="s">
        <v>200</v>
      </c>
      <c r="L73" s="86" t="s">
        <v>200</v>
      </c>
      <c r="M73" s="56">
        <v>1895011</v>
      </c>
      <c r="N73" s="87">
        <v>0.17312513674671601</v>
      </c>
      <c r="O73" s="57" t="s">
        <v>222</v>
      </c>
      <c r="P73" s="58">
        <v>46050</v>
      </c>
      <c r="Q73" s="75">
        <v>47299</v>
      </c>
      <c r="R73" s="75">
        <v>47299</v>
      </c>
      <c r="S73" s="53" t="s">
        <v>36</v>
      </c>
      <c r="T73" s="57" t="s">
        <v>37</v>
      </c>
      <c r="U73" s="57" t="s">
        <v>37</v>
      </c>
      <c r="V73" s="53" t="s">
        <v>429</v>
      </c>
      <c r="W73" s="71">
        <v>46142</v>
      </c>
    </row>
    <row r="74" spans="1:23" ht="115.2" customHeight="1" x14ac:dyDescent="0.3">
      <c r="A74" s="82" t="s">
        <v>95</v>
      </c>
      <c r="B74" s="53" t="s">
        <v>28</v>
      </c>
      <c r="C74" s="54">
        <v>1</v>
      </c>
      <c r="D74" s="67" t="s">
        <v>61</v>
      </c>
      <c r="E74" s="55" t="s">
        <v>30</v>
      </c>
      <c r="F74" s="53" t="s">
        <v>40</v>
      </c>
      <c r="G74" s="53" t="s">
        <v>346</v>
      </c>
      <c r="H74" s="53" t="s">
        <v>347</v>
      </c>
      <c r="I74" s="53" t="s">
        <v>344</v>
      </c>
      <c r="J74" s="53" t="s">
        <v>33</v>
      </c>
      <c r="K74" s="155" t="s">
        <v>324</v>
      </c>
      <c r="L74" s="86" t="s">
        <v>324</v>
      </c>
      <c r="M74" s="56">
        <v>925658</v>
      </c>
      <c r="N74" s="87">
        <v>0.17312516231923</v>
      </c>
      <c r="O74" s="57" t="s">
        <v>345</v>
      </c>
      <c r="P74" s="58">
        <v>46013</v>
      </c>
      <c r="Q74" s="75">
        <v>47299</v>
      </c>
      <c r="R74" s="75">
        <v>47299</v>
      </c>
      <c r="S74" s="53" t="s">
        <v>36</v>
      </c>
      <c r="T74" s="57" t="s">
        <v>37</v>
      </c>
      <c r="U74" s="57" t="s">
        <v>37</v>
      </c>
      <c r="V74" s="53" t="s">
        <v>429</v>
      </c>
      <c r="W74" s="71">
        <v>46142</v>
      </c>
    </row>
    <row r="75" spans="1:23" ht="115.2" customHeight="1" x14ac:dyDescent="0.3">
      <c r="A75" s="82" t="s">
        <v>95</v>
      </c>
      <c r="B75" s="53" t="s">
        <v>28</v>
      </c>
      <c r="C75" s="54">
        <v>1</v>
      </c>
      <c r="D75" s="67" t="s">
        <v>61</v>
      </c>
      <c r="E75" s="55" t="s">
        <v>30</v>
      </c>
      <c r="F75" s="53" t="s">
        <v>40</v>
      </c>
      <c r="G75" s="53" t="s">
        <v>342</v>
      </c>
      <c r="H75" s="53" t="s">
        <v>343</v>
      </c>
      <c r="I75" s="53" t="s">
        <v>360</v>
      </c>
      <c r="J75" s="53" t="s">
        <v>33</v>
      </c>
      <c r="K75" s="155" t="s">
        <v>325</v>
      </c>
      <c r="L75" s="86" t="s">
        <v>325</v>
      </c>
      <c r="M75" s="56">
        <v>485713</v>
      </c>
      <c r="N75" s="87">
        <v>0.17312516231923</v>
      </c>
      <c r="O75" s="57" t="s">
        <v>423</v>
      </c>
      <c r="P75" s="58">
        <v>45867</v>
      </c>
      <c r="Q75" s="75">
        <v>47299</v>
      </c>
      <c r="R75" s="75">
        <v>47299</v>
      </c>
      <c r="S75" s="53" t="s">
        <v>36</v>
      </c>
      <c r="T75" s="57" t="s">
        <v>37</v>
      </c>
      <c r="U75" s="57" t="s">
        <v>37</v>
      </c>
      <c r="V75" s="53" t="s">
        <v>429</v>
      </c>
      <c r="W75" s="71">
        <v>46142</v>
      </c>
    </row>
    <row r="76" spans="1:23" ht="115.2" customHeight="1" x14ac:dyDescent="0.3">
      <c r="A76" s="82" t="s">
        <v>95</v>
      </c>
      <c r="B76" s="53" t="s">
        <v>28</v>
      </c>
      <c r="C76" s="54">
        <v>1</v>
      </c>
      <c r="D76" s="67" t="s">
        <v>61</v>
      </c>
      <c r="E76" s="55" t="s">
        <v>30</v>
      </c>
      <c r="F76" s="53" t="s">
        <v>41</v>
      </c>
      <c r="G76" s="53" t="s">
        <v>348</v>
      </c>
      <c r="H76" s="53" t="s">
        <v>349</v>
      </c>
      <c r="I76" s="53" t="s">
        <v>350</v>
      </c>
      <c r="J76" s="53" t="s">
        <v>33</v>
      </c>
      <c r="K76" s="155" t="s">
        <v>326</v>
      </c>
      <c r="L76" s="86" t="s">
        <v>326</v>
      </c>
      <c r="M76" s="56">
        <v>593477.39</v>
      </c>
      <c r="N76" s="87">
        <v>0.46387508250231901</v>
      </c>
      <c r="O76" s="57" t="s">
        <v>351</v>
      </c>
      <c r="P76" s="58">
        <v>46036</v>
      </c>
      <c r="Q76" s="75">
        <v>47299</v>
      </c>
      <c r="R76" s="75">
        <v>47299</v>
      </c>
      <c r="S76" s="53" t="s">
        <v>36</v>
      </c>
      <c r="T76" s="57" t="s">
        <v>37</v>
      </c>
      <c r="U76" s="57" t="s">
        <v>37</v>
      </c>
      <c r="V76" s="53" t="s">
        <v>429</v>
      </c>
      <c r="W76" s="71">
        <v>46142</v>
      </c>
    </row>
    <row r="77" spans="1:23" ht="115.2" customHeight="1" x14ac:dyDescent="0.3">
      <c r="A77" s="82" t="s">
        <v>95</v>
      </c>
      <c r="B77" s="53" t="s">
        <v>28</v>
      </c>
      <c r="C77" s="54">
        <v>1</v>
      </c>
      <c r="D77" s="67" t="s">
        <v>61</v>
      </c>
      <c r="E77" s="55" t="s">
        <v>30</v>
      </c>
      <c r="F77" s="53" t="s">
        <v>41</v>
      </c>
      <c r="G77" s="53" t="s">
        <v>352</v>
      </c>
      <c r="H77" s="53" t="s">
        <v>353</v>
      </c>
      <c r="I77" s="53" t="s">
        <v>354</v>
      </c>
      <c r="J77" s="53" t="s">
        <v>33</v>
      </c>
      <c r="K77" s="155" t="s">
        <v>327</v>
      </c>
      <c r="L77" s="86" t="s">
        <v>327</v>
      </c>
      <c r="M77" s="56">
        <v>2765702</v>
      </c>
      <c r="N77" s="87">
        <v>0.46387508250231901</v>
      </c>
      <c r="O77" s="57" t="s">
        <v>355</v>
      </c>
      <c r="P77" s="58">
        <v>46090</v>
      </c>
      <c r="Q77" s="75">
        <v>47299</v>
      </c>
      <c r="R77" s="75">
        <v>47299</v>
      </c>
      <c r="S77" s="53" t="s">
        <v>36</v>
      </c>
      <c r="T77" s="57" t="s">
        <v>37</v>
      </c>
      <c r="U77" s="57" t="s">
        <v>37</v>
      </c>
      <c r="V77" s="53" t="s">
        <v>429</v>
      </c>
      <c r="W77" s="71">
        <v>46142</v>
      </c>
    </row>
    <row r="78" spans="1:23" ht="115.2" customHeight="1" x14ac:dyDescent="0.3">
      <c r="A78" s="82" t="s">
        <v>95</v>
      </c>
      <c r="B78" s="53" t="s">
        <v>28</v>
      </c>
      <c r="C78" s="54">
        <v>1</v>
      </c>
      <c r="D78" s="67" t="s">
        <v>61</v>
      </c>
      <c r="E78" s="55" t="s">
        <v>30</v>
      </c>
      <c r="F78" s="53" t="s">
        <v>41</v>
      </c>
      <c r="G78" s="53" t="s">
        <v>142</v>
      </c>
      <c r="H78" s="53" t="s">
        <v>143</v>
      </c>
      <c r="I78" s="53" t="s">
        <v>176</v>
      </c>
      <c r="J78" s="53" t="s">
        <v>33</v>
      </c>
      <c r="K78" s="155" t="s">
        <v>201</v>
      </c>
      <c r="L78" s="86" t="s">
        <v>201</v>
      </c>
      <c r="M78" s="56">
        <v>6831265</v>
      </c>
      <c r="N78" s="87">
        <v>0.46387508250231901</v>
      </c>
      <c r="O78" s="57" t="s">
        <v>225</v>
      </c>
      <c r="P78" s="58" t="s">
        <v>144</v>
      </c>
      <c r="Q78" s="75">
        <v>47299</v>
      </c>
      <c r="R78" s="75">
        <v>47299</v>
      </c>
      <c r="S78" s="53" t="s">
        <v>36</v>
      </c>
      <c r="T78" s="57" t="s">
        <v>37</v>
      </c>
      <c r="U78" s="57" t="s">
        <v>37</v>
      </c>
      <c r="V78" s="53" t="s">
        <v>429</v>
      </c>
      <c r="W78" s="71">
        <v>46142</v>
      </c>
    </row>
    <row r="79" spans="1:23" ht="115.2" customHeight="1" x14ac:dyDescent="0.3">
      <c r="A79" s="82" t="s">
        <v>95</v>
      </c>
      <c r="B79" s="53" t="s">
        <v>28</v>
      </c>
      <c r="C79" s="54">
        <v>1</v>
      </c>
      <c r="D79" s="67" t="s">
        <v>61</v>
      </c>
      <c r="E79" s="55" t="s">
        <v>30</v>
      </c>
      <c r="F79" s="53" t="s">
        <v>41</v>
      </c>
      <c r="G79" s="53" t="s">
        <v>151</v>
      </c>
      <c r="H79" s="53" t="s">
        <v>152</v>
      </c>
      <c r="I79" s="53" t="s">
        <v>177</v>
      </c>
      <c r="J79" s="53" t="s">
        <v>33</v>
      </c>
      <c r="K79" s="155" t="s">
        <v>202</v>
      </c>
      <c r="L79" s="86" t="s">
        <v>202</v>
      </c>
      <c r="M79" s="56">
        <v>417846.99</v>
      </c>
      <c r="N79" s="87">
        <v>0.46387508250231901</v>
      </c>
      <c r="O79" s="57" t="s">
        <v>226</v>
      </c>
      <c r="P79" s="58">
        <v>46034</v>
      </c>
      <c r="Q79" s="75">
        <v>47299</v>
      </c>
      <c r="R79" s="75">
        <v>47299</v>
      </c>
      <c r="S79" s="53" t="s">
        <v>36</v>
      </c>
      <c r="T79" s="57" t="s">
        <v>37</v>
      </c>
      <c r="U79" s="57" t="s">
        <v>37</v>
      </c>
      <c r="V79" s="53" t="s">
        <v>429</v>
      </c>
      <c r="W79" s="71">
        <v>46142</v>
      </c>
    </row>
    <row r="80" spans="1:23" ht="115.2" customHeight="1" x14ac:dyDescent="0.3">
      <c r="A80" s="82" t="s">
        <v>95</v>
      </c>
      <c r="B80" s="53" t="s">
        <v>28</v>
      </c>
      <c r="C80" s="54">
        <v>1</v>
      </c>
      <c r="D80" s="67" t="s">
        <v>61</v>
      </c>
      <c r="E80" s="55" t="s">
        <v>30</v>
      </c>
      <c r="F80" s="53" t="s">
        <v>41</v>
      </c>
      <c r="G80" s="53" t="s">
        <v>153</v>
      </c>
      <c r="H80" s="53" t="s">
        <v>154</v>
      </c>
      <c r="I80" s="53" t="s">
        <v>178</v>
      </c>
      <c r="J80" s="53" t="s">
        <v>33</v>
      </c>
      <c r="K80" s="155" t="s">
        <v>203</v>
      </c>
      <c r="L80" s="86" t="s">
        <v>203</v>
      </c>
      <c r="M80" s="56">
        <v>5995571.0099999998</v>
      </c>
      <c r="N80" s="87">
        <v>0.46387508250231901</v>
      </c>
      <c r="O80" s="57" t="s">
        <v>227</v>
      </c>
      <c r="P80" s="58">
        <v>46048</v>
      </c>
      <c r="Q80" s="75">
        <v>47299</v>
      </c>
      <c r="R80" s="75">
        <v>47299</v>
      </c>
      <c r="S80" s="53" t="s">
        <v>36</v>
      </c>
      <c r="T80" s="57" t="s">
        <v>37</v>
      </c>
      <c r="U80" s="57" t="s">
        <v>37</v>
      </c>
      <c r="V80" s="53" t="s">
        <v>429</v>
      </c>
      <c r="W80" s="71">
        <v>46142</v>
      </c>
    </row>
    <row r="81" spans="1:27" ht="115.2" customHeight="1" thickBot="1" x14ac:dyDescent="0.35">
      <c r="A81" s="78" t="s">
        <v>95</v>
      </c>
      <c r="B81" s="59" t="s">
        <v>28</v>
      </c>
      <c r="C81" s="60">
        <v>1</v>
      </c>
      <c r="D81" s="68" t="s">
        <v>61</v>
      </c>
      <c r="E81" s="61" t="s">
        <v>30</v>
      </c>
      <c r="F81" s="59" t="s">
        <v>41</v>
      </c>
      <c r="G81" s="59" t="s">
        <v>155</v>
      </c>
      <c r="H81" s="59" t="s">
        <v>156</v>
      </c>
      <c r="I81" s="59" t="s">
        <v>179</v>
      </c>
      <c r="J81" s="59" t="s">
        <v>33</v>
      </c>
      <c r="K81" s="157" t="s">
        <v>204</v>
      </c>
      <c r="L81" s="145" t="s">
        <v>204</v>
      </c>
      <c r="M81" s="62">
        <v>3322912.5</v>
      </c>
      <c r="N81" s="88">
        <v>0.46387508250231901</v>
      </c>
      <c r="O81" s="63" t="s">
        <v>228</v>
      </c>
      <c r="P81" s="64">
        <v>46059</v>
      </c>
      <c r="Q81" s="76">
        <v>47299</v>
      </c>
      <c r="R81" s="76">
        <v>47299</v>
      </c>
      <c r="S81" s="59" t="s">
        <v>36</v>
      </c>
      <c r="T81" s="63" t="s">
        <v>37</v>
      </c>
      <c r="U81" s="63" t="s">
        <v>37</v>
      </c>
      <c r="V81" s="59" t="s">
        <v>429</v>
      </c>
      <c r="W81" s="72">
        <v>46142</v>
      </c>
    </row>
    <row r="82" spans="1:27" ht="115.2" customHeight="1" x14ac:dyDescent="0.3">
      <c r="A82" s="77" t="s">
        <v>95</v>
      </c>
      <c r="B82" s="53" t="s">
        <v>28</v>
      </c>
      <c r="C82" s="54">
        <v>4</v>
      </c>
      <c r="D82" s="67" t="s">
        <v>247</v>
      </c>
      <c r="E82" s="55" t="s">
        <v>52</v>
      </c>
      <c r="F82" s="53" t="s">
        <v>42</v>
      </c>
      <c r="G82" s="53" t="s">
        <v>356</v>
      </c>
      <c r="H82" s="53" t="s">
        <v>357</v>
      </c>
      <c r="I82" s="53" t="s">
        <v>224</v>
      </c>
      <c r="J82" s="53" t="s">
        <v>33</v>
      </c>
      <c r="K82" s="159" t="s">
        <v>308</v>
      </c>
      <c r="L82" s="140" t="s">
        <v>308</v>
      </c>
      <c r="M82" s="56">
        <v>130151.12</v>
      </c>
      <c r="N82" s="110">
        <v>0.4</v>
      </c>
      <c r="O82" s="57" t="s">
        <v>220</v>
      </c>
      <c r="P82" s="58">
        <v>46085</v>
      </c>
      <c r="Q82" s="75">
        <v>47299</v>
      </c>
      <c r="R82" s="75">
        <v>47299</v>
      </c>
      <c r="S82" s="113" t="s">
        <v>36</v>
      </c>
      <c r="T82" s="117" t="s">
        <v>37</v>
      </c>
      <c r="U82" s="117" t="s">
        <v>37</v>
      </c>
      <c r="V82" s="53" t="s">
        <v>428</v>
      </c>
      <c r="W82" s="71">
        <v>46142</v>
      </c>
    </row>
    <row r="83" spans="1:27" ht="115.2" customHeight="1" x14ac:dyDescent="0.3">
      <c r="A83" s="77" t="s">
        <v>95</v>
      </c>
      <c r="B83" s="53" t="s">
        <v>28</v>
      </c>
      <c r="C83" s="54">
        <v>4</v>
      </c>
      <c r="D83" s="67" t="s">
        <v>247</v>
      </c>
      <c r="E83" s="55" t="s">
        <v>52</v>
      </c>
      <c r="F83" s="53" t="s">
        <v>42</v>
      </c>
      <c r="G83" s="53" t="s">
        <v>358</v>
      </c>
      <c r="H83" s="53" t="s">
        <v>359</v>
      </c>
      <c r="I83" s="53" t="s">
        <v>361</v>
      </c>
      <c r="J83" s="53" t="s">
        <v>33</v>
      </c>
      <c r="K83" s="159" t="s">
        <v>309</v>
      </c>
      <c r="L83" s="140" t="s">
        <v>309</v>
      </c>
      <c r="M83" s="56">
        <v>84064</v>
      </c>
      <c r="N83" s="110">
        <v>0.4</v>
      </c>
      <c r="O83" s="57" t="s">
        <v>362</v>
      </c>
      <c r="P83" s="58">
        <v>45905</v>
      </c>
      <c r="Q83" s="75">
        <v>47299</v>
      </c>
      <c r="R83" s="75">
        <v>47299</v>
      </c>
      <c r="S83" s="113" t="s">
        <v>36</v>
      </c>
      <c r="T83" s="117" t="s">
        <v>37</v>
      </c>
      <c r="U83" s="117" t="s">
        <v>37</v>
      </c>
      <c r="V83" s="53" t="s">
        <v>428</v>
      </c>
      <c r="W83" s="71">
        <v>46142</v>
      </c>
    </row>
    <row r="84" spans="1:27" ht="115.2" customHeight="1" x14ac:dyDescent="0.3">
      <c r="A84" s="77" t="s">
        <v>95</v>
      </c>
      <c r="B84" s="53" t="s">
        <v>28</v>
      </c>
      <c r="C84" s="54">
        <v>4</v>
      </c>
      <c r="D84" s="67" t="s">
        <v>247</v>
      </c>
      <c r="E84" s="55" t="s">
        <v>52</v>
      </c>
      <c r="F84" s="53" t="s">
        <v>42</v>
      </c>
      <c r="G84" s="53" t="s">
        <v>363</v>
      </c>
      <c r="H84" s="53" t="s">
        <v>364</v>
      </c>
      <c r="I84" s="53" t="s">
        <v>175</v>
      </c>
      <c r="J84" s="53" t="s">
        <v>33</v>
      </c>
      <c r="K84" s="159" t="s">
        <v>310</v>
      </c>
      <c r="L84" s="140" t="s">
        <v>310</v>
      </c>
      <c r="M84" s="56">
        <v>411699.99</v>
      </c>
      <c r="N84" s="110">
        <v>0.4</v>
      </c>
      <c r="O84" s="57" t="s">
        <v>365</v>
      </c>
      <c r="P84" s="58">
        <v>45967</v>
      </c>
      <c r="Q84" s="75">
        <v>47299</v>
      </c>
      <c r="R84" s="75">
        <v>47299</v>
      </c>
      <c r="S84" s="113" t="s">
        <v>36</v>
      </c>
      <c r="T84" s="117" t="s">
        <v>37</v>
      </c>
      <c r="U84" s="117" t="s">
        <v>37</v>
      </c>
      <c r="V84" s="53" t="s">
        <v>428</v>
      </c>
      <c r="W84" s="71">
        <v>46142</v>
      </c>
    </row>
    <row r="85" spans="1:27" ht="115.2" customHeight="1" x14ac:dyDescent="0.3">
      <c r="A85" s="77" t="s">
        <v>95</v>
      </c>
      <c r="B85" s="53" t="s">
        <v>28</v>
      </c>
      <c r="C85" s="54">
        <v>4</v>
      </c>
      <c r="D85" s="67" t="s">
        <v>247</v>
      </c>
      <c r="E85" s="55" t="s">
        <v>52</v>
      </c>
      <c r="F85" s="53" t="s">
        <v>42</v>
      </c>
      <c r="G85" s="53" t="s">
        <v>366</v>
      </c>
      <c r="H85" s="53" t="s">
        <v>367</v>
      </c>
      <c r="I85" s="53" t="s">
        <v>396</v>
      </c>
      <c r="J85" s="53" t="s">
        <v>33</v>
      </c>
      <c r="K85" s="159" t="s">
        <v>311</v>
      </c>
      <c r="L85" s="140" t="s">
        <v>311</v>
      </c>
      <c r="M85" s="56">
        <v>168565</v>
      </c>
      <c r="N85" s="110">
        <v>0.4</v>
      </c>
      <c r="O85" s="57" t="s">
        <v>368</v>
      </c>
      <c r="P85" s="58">
        <v>46037</v>
      </c>
      <c r="Q85" s="75">
        <v>47299</v>
      </c>
      <c r="R85" s="75">
        <v>47299</v>
      </c>
      <c r="S85" s="113" t="s">
        <v>36</v>
      </c>
      <c r="T85" s="117" t="s">
        <v>37</v>
      </c>
      <c r="U85" s="117" t="s">
        <v>37</v>
      </c>
      <c r="V85" s="53" t="s">
        <v>428</v>
      </c>
      <c r="W85" s="71">
        <v>46142</v>
      </c>
    </row>
    <row r="86" spans="1:27" ht="115.2" customHeight="1" x14ac:dyDescent="0.3">
      <c r="A86" s="77" t="s">
        <v>95</v>
      </c>
      <c r="B86" s="53" t="s">
        <v>28</v>
      </c>
      <c r="C86" s="54">
        <v>4</v>
      </c>
      <c r="D86" s="67" t="s">
        <v>247</v>
      </c>
      <c r="E86" s="55" t="s">
        <v>52</v>
      </c>
      <c r="F86" s="53" t="s">
        <v>42</v>
      </c>
      <c r="G86" s="53" t="s">
        <v>369</v>
      </c>
      <c r="H86" s="53" t="s">
        <v>370</v>
      </c>
      <c r="I86" s="53" t="s">
        <v>340</v>
      </c>
      <c r="J86" s="53" t="s">
        <v>33</v>
      </c>
      <c r="K86" s="159" t="s">
        <v>312</v>
      </c>
      <c r="L86" s="140" t="s">
        <v>312</v>
      </c>
      <c r="M86" s="56">
        <v>126418</v>
      </c>
      <c r="N86" s="110">
        <v>0.4</v>
      </c>
      <c r="O86" s="57" t="s">
        <v>371</v>
      </c>
      <c r="P86" s="58">
        <v>45908</v>
      </c>
      <c r="Q86" s="75">
        <v>47299</v>
      </c>
      <c r="R86" s="75">
        <v>47299</v>
      </c>
      <c r="S86" s="113" t="s">
        <v>36</v>
      </c>
      <c r="T86" s="117" t="s">
        <v>37</v>
      </c>
      <c r="U86" s="117" t="s">
        <v>37</v>
      </c>
      <c r="V86" s="53" t="s">
        <v>428</v>
      </c>
      <c r="W86" s="71">
        <v>46142</v>
      </c>
    </row>
    <row r="87" spans="1:27" ht="115.2" customHeight="1" x14ac:dyDescent="0.3">
      <c r="A87" s="77" t="s">
        <v>95</v>
      </c>
      <c r="B87" s="53" t="s">
        <v>28</v>
      </c>
      <c r="C87" s="54">
        <v>4</v>
      </c>
      <c r="D87" s="67" t="s">
        <v>247</v>
      </c>
      <c r="E87" s="55" t="s">
        <v>52</v>
      </c>
      <c r="F87" s="53" t="s">
        <v>42</v>
      </c>
      <c r="G87" s="53" t="s">
        <v>372</v>
      </c>
      <c r="H87" s="53" t="s">
        <v>373</v>
      </c>
      <c r="I87" s="53" t="s">
        <v>223</v>
      </c>
      <c r="J87" s="53" t="s">
        <v>33</v>
      </c>
      <c r="K87" s="159" t="s">
        <v>313</v>
      </c>
      <c r="L87" s="140" t="s">
        <v>313</v>
      </c>
      <c r="M87" s="56">
        <v>133056</v>
      </c>
      <c r="N87" s="110">
        <v>0.4</v>
      </c>
      <c r="O87" s="57" t="s">
        <v>374</v>
      </c>
      <c r="P87" s="58">
        <v>46050</v>
      </c>
      <c r="Q87" s="75">
        <v>47299</v>
      </c>
      <c r="R87" s="75">
        <v>47299</v>
      </c>
      <c r="S87" s="113" t="s">
        <v>36</v>
      </c>
      <c r="T87" s="117" t="s">
        <v>37</v>
      </c>
      <c r="U87" s="117" t="s">
        <v>37</v>
      </c>
      <c r="V87" s="53" t="s">
        <v>428</v>
      </c>
      <c r="W87" s="71">
        <v>46142</v>
      </c>
    </row>
    <row r="88" spans="1:27" ht="115.2" customHeight="1" x14ac:dyDescent="0.3">
      <c r="A88" s="77" t="s">
        <v>95</v>
      </c>
      <c r="B88" s="53" t="s">
        <v>28</v>
      </c>
      <c r="C88" s="54">
        <v>4</v>
      </c>
      <c r="D88" s="67" t="s">
        <v>247</v>
      </c>
      <c r="E88" s="55" t="s">
        <v>52</v>
      </c>
      <c r="F88" s="53" t="s">
        <v>40</v>
      </c>
      <c r="G88" s="53" t="s">
        <v>375</v>
      </c>
      <c r="H88" s="53" t="s">
        <v>376</v>
      </c>
      <c r="I88" s="53" t="s">
        <v>344</v>
      </c>
      <c r="J88" s="53" t="s">
        <v>33</v>
      </c>
      <c r="K88" s="159" t="s">
        <v>314</v>
      </c>
      <c r="L88" s="140" t="s">
        <v>314</v>
      </c>
      <c r="M88" s="56">
        <v>867804.9</v>
      </c>
      <c r="N88" s="110">
        <v>0.4</v>
      </c>
      <c r="O88" s="57" t="s">
        <v>377</v>
      </c>
      <c r="P88" s="58">
        <v>46013</v>
      </c>
      <c r="Q88" s="75">
        <v>47299</v>
      </c>
      <c r="R88" s="75">
        <v>47299</v>
      </c>
      <c r="S88" s="113" t="s">
        <v>36</v>
      </c>
      <c r="T88" s="117" t="s">
        <v>37</v>
      </c>
      <c r="U88" s="117" t="s">
        <v>37</v>
      </c>
      <c r="V88" s="53" t="s">
        <v>428</v>
      </c>
      <c r="W88" s="71">
        <v>46142</v>
      </c>
    </row>
    <row r="89" spans="1:27" ht="115.2" customHeight="1" x14ac:dyDescent="0.3">
      <c r="A89" s="77" t="s">
        <v>95</v>
      </c>
      <c r="B89" s="53" t="s">
        <v>28</v>
      </c>
      <c r="C89" s="54">
        <v>4</v>
      </c>
      <c r="D89" s="67" t="s">
        <v>247</v>
      </c>
      <c r="E89" s="55" t="s">
        <v>52</v>
      </c>
      <c r="F89" s="53" t="s">
        <v>41</v>
      </c>
      <c r="G89" s="53" t="s">
        <v>378</v>
      </c>
      <c r="H89" s="53" t="s">
        <v>379</v>
      </c>
      <c r="I89" s="53" t="s">
        <v>350</v>
      </c>
      <c r="J89" s="53" t="s">
        <v>33</v>
      </c>
      <c r="K89" s="159" t="s">
        <v>315</v>
      </c>
      <c r="L89" s="140" t="s">
        <v>315</v>
      </c>
      <c r="M89" s="56">
        <v>434175.6</v>
      </c>
      <c r="N89" s="110">
        <v>0.6</v>
      </c>
      <c r="O89" s="57" t="s">
        <v>380</v>
      </c>
      <c r="P89" s="58">
        <v>46036</v>
      </c>
      <c r="Q89" s="75">
        <v>47299</v>
      </c>
      <c r="R89" s="75">
        <v>47299</v>
      </c>
      <c r="S89" s="113" t="s">
        <v>36</v>
      </c>
      <c r="T89" s="117" t="s">
        <v>37</v>
      </c>
      <c r="U89" s="117" t="s">
        <v>37</v>
      </c>
      <c r="V89" s="53" t="s">
        <v>428</v>
      </c>
      <c r="W89" s="71">
        <v>46142</v>
      </c>
    </row>
    <row r="90" spans="1:27" ht="115.2" customHeight="1" x14ac:dyDescent="0.3">
      <c r="A90" s="77" t="s">
        <v>95</v>
      </c>
      <c r="B90" s="53" t="s">
        <v>28</v>
      </c>
      <c r="C90" s="54">
        <v>4</v>
      </c>
      <c r="D90" s="67" t="s">
        <v>247</v>
      </c>
      <c r="E90" s="55" t="s">
        <v>52</v>
      </c>
      <c r="F90" s="53" t="s">
        <v>41</v>
      </c>
      <c r="G90" s="53" t="s">
        <v>381</v>
      </c>
      <c r="H90" s="53" t="s">
        <v>382</v>
      </c>
      <c r="I90" s="53" t="s">
        <v>354</v>
      </c>
      <c r="J90" s="53" t="s">
        <v>33</v>
      </c>
      <c r="K90" s="159" t="s">
        <v>316</v>
      </c>
      <c r="L90" s="140" t="s">
        <v>316</v>
      </c>
      <c r="M90" s="56">
        <v>2023330</v>
      </c>
      <c r="N90" s="110">
        <v>0.6</v>
      </c>
      <c r="O90" s="57" t="s">
        <v>383</v>
      </c>
      <c r="P90" s="58">
        <v>46125</v>
      </c>
      <c r="Q90" s="75">
        <v>47299</v>
      </c>
      <c r="R90" s="75">
        <v>47299</v>
      </c>
      <c r="S90" s="113" t="s">
        <v>36</v>
      </c>
      <c r="T90" s="117" t="s">
        <v>37</v>
      </c>
      <c r="U90" s="117" t="s">
        <v>37</v>
      </c>
      <c r="V90" s="53" t="s">
        <v>428</v>
      </c>
      <c r="W90" s="71">
        <v>46142</v>
      </c>
    </row>
    <row r="91" spans="1:27" ht="115.2" customHeight="1" x14ac:dyDescent="0.3">
      <c r="A91" s="77" t="s">
        <v>95</v>
      </c>
      <c r="B91" s="53" t="s">
        <v>28</v>
      </c>
      <c r="C91" s="54">
        <v>4</v>
      </c>
      <c r="D91" s="67" t="s">
        <v>247</v>
      </c>
      <c r="E91" s="55" t="s">
        <v>52</v>
      </c>
      <c r="F91" s="53" t="s">
        <v>41</v>
      </c>
      <c r="G91" s="53" t="s">
        <v>384</v>
      </c>
      <c r="H91" s="53" t="s">
        <v>385</v>
      </c>
      <c r="I91" s="53" t="s">
        <v>176</v>
      </c>
      <c r="J91" s="53" t="s">
        <v>33</v>
      </c>
      <c r="K91" s="159" t="s">
        <v>317</v>
      </c>
      <c r="L91" s="140" t="s">
        <v>317</v>
      </c>
      <c r="M91" s="56">
        <v>4997610</v>
      </c>
      <c r="N91" s="110">
        <v>0.6</v>
      </c>
      <c r="O91" s="57" t="s">
        <v>386</v>
      </c>
      <c r="P91" s="58">
        <v>46031</v>
      </c>
      <c r="Q91" s="75">
        <v>47299</v>
      </c>
      <c r="R91" s="75">
        <v>47299</v>
      </c>
      <c r="S91" s="113" t="s">
        <v>36</v>
      </c>
      <c r="T91" s="117" t="s">
        <v>37</v>
      </c>
      <c r="U91" s="117" t="s">
        <v>37</v>
      </c>
      <c r="V91" s="53" t="s">
        <v>428</v>
      </c>
      <c r="W91" s="71">
        <v>46142</v>
      </c>
    </row>
    <row r="92" spans="1:27" ht="115.2" customHeight="1" x14ac:dyDescent="0.3">
      <c r="A92" s="77" t="s">
        <v>95</v>
      </c>
      <c r="B92" s="53" t="s">
        <v>28</v>
      </c>
      <c r="C92" s="54">
        <v>4</v>
      </c>
      <c r="D92" s="67" t="s">
        <v>247</v>
      </c>
      <c r="E92" s="55" t="s">
        <v>52</v>
      </c>
      <c r="F92" s="53" t="s">
        <v>41</v>
      </c>
      <c r="G92" s="53" t="s">
        <v>387</v>
      </c>
      <c r="H92" s="53" t="s">
        <v>388</v>
      </c>
      <c r="I92" s="53" t="s">
        <v>177</v>
      </c>
      <c r="J92" s="53" t="s">
        <v>33</v>
      </c>
      <c r="K92" s="159" t="s">
        <v>318</v>
      </c>
      <c r="L92" s="140" t="s">
        <v>318</v>
      </c>
      <c r="M92" s="56">
        <v>305688</v>
      </c>
      <c r="N92" s="110">
        <v>0.6</v>
      </c>
      <c r="O92" s="57" t="s">
        <v>389</v>
      </c>
      <c r="P92" s="58">
        <v>45919</v>
      </c>
      <c r="Q92" s="75">
        <v>47299</v>
      </c>
      <c r="R92" s="75">
        <v>47299</v>
      </c>
      <c r="S92" s="113" t="s">
        <v>36</v>
      </c>
      <c r="T92" s="117" t="s">
        <v>37</v>
      </c>
      <c r="U92" s="117" t="s">
        <v>37</v>
      </c>
      <c r="V92" s="53" t="s">
        <v>428</v>
      </c>
      <c r="W92" s="71">
        <v>46142</v>
      </c>
    </row>
    <row r="93" spans="1:27" ht="115.2" customHeight="1" x14ac:dyDescent="0.3">
      <c r="A93" s="77" t="s">
        <v>95</v>
      </c>
      <c r="B93" s="53" t="s">
        <v>28</v>
      </c>
      <c r="C93" s="54">
        <v>4</v>
      </c>
      <c r="D93" s="67" t="s">
        <v>247</v>
      </c>
      <c r="E93" s="55" t="s">
        <v>52</v>
      </c>
      <c r="F93" s="53" t="s">
        <v>41</v>
      </c>
      <c r="G93" s="53" t="s">
        <v>390</v>
      </c>
      <c r="H93" s="53" t="s">
        <v>391</v>
      </c>
      <c r="I93" s="53" t="s">
        <v>178</v>
      </c>
      <c r="J93" s="53" t="s">
        <v>33</v>
      </c>
      <c r="K93" s="159" t="s">
        <v>319</v>
      </c>
      <c r="L93" s="140" t="s">
        <v>319</v>
      </c>
      <c r="M93" s="56">
        <v>4386234</v>
      </c>
      <c r="N93" s="110">
        <v>0.6</v>
      </c>
      <c r="O93" s="57" t="s">
        <v>392</v>
      </c>
      <c r="P93" s="58">
        <v>46048</v>
      </c>
      <c r="Q93" s="75">
        <v>47299</v>
      </c>
      <c r="R93" s="75">
        <v>47299</v>
      </c>
      <c r="S93" s="113" t="s">
        <v>36</v>
      </c>
      <c r="T93" s="117" t="s">
        <v>37</v>
      </c>
      <c r="U93" s="117" t="s">
        <v>37</v>
      </c>
      <c r="V93" s="53" t="s">
        <v>428</v>
      </c>
      <c r="W93" s="71">
        <v>46142</v>
      </c>
    </row>
    <row r="94" spans="1:27" ht="115.2" customHeight="1" thickBot="1" x14ac:dyDescent="0.35">
      <c r="A94" s="78" t="s">
        <v>95</v>
      </c>
      <c r="B94" s="59" t="s">
        <v>28</v>
      </c>
      <c r="C94" s="60">
        <v>4</v>
      </c>
      <c r="D94" s="68" t="s">
        <v>247</v>
      </c>
      <c r="E94" s="61" t="s">
        <v>52</v>
      </c>
      <c r="F94" s="59" t="s">
        <v>41</v>
      </c>
      <c r="G94" s="59" t="s">
        <v>393</v>
      </c>
      <c r="H94" s="59" t="s">
        <v>394</v>
      </c>
      <c r="I94" s="59" t="s">
        <v>179</v>
      </c>
      <c r="J94" s="59" t="s">
        <v>33</v>
      </c>
      <c r="K94" s="160" t="s">
        <v>320</v>
      </c>
      <c r="L94" s="141" t="s">
        <v>320</v>
      </c>
      <c r="M94" s="62">
        <v>1893900</v>
      </c>
      <c r="N94" s="88">
        <v>0.6</v>
      </c>
      <c r="O94" s="63" t="s">
        <v>395</v>
      </c>
      <c r="P94" s="64">
        <v>45924</v>
      </c>
      <c r="Q94" s="76">
        <v>47299</v>
      </c>
      <c r="R94" s="76">
        <v>47299</v>
      </c>
      <c r="S94" s="59" t="s">
        <v>36</v>
      </c>
      <c r="T94" s="63" t="s">
        <v>37</v>
      </c>
      <c r="U94" s="63" t="s">
        <v>37</v>
      </c>
      <c r="V94" s="59" t="s">
        <v>428</v>
      </c>
      <c r="W94" s="72">
        <v>46142</v>
      </c>
    </row>
    <row r="95" spans="1:27" customFormat="1" x14ac:dyDescent="0.3">
      <c r="A95" s="176" t="s">
        <v>54</v>
      </c>
      <c r="B95" s="177"/>
      <c r="C95" s="178"/>
      <c r="D95" s="22"/>
      <c r="E95" s="22" t="s">
        <v>52</v>
      </c>
      <c r="F95" s="22" t="s">
        <v>42</v>
      </c>
      <c r="G95" s="22"/>
      <c r="H95" s="22"/>
      <c r="I95" s="22"/>
      <c r="J95" s="22"/>
      <c r="K95" s="161"/>
      <c r="L95" s="22"/>
      <c r="M95" s="23">
        <f>M31+M53+M54+M55+M56+M57+M58+M82+M83+M84+M85+M86+M87</f>
        <v>4953074.1058206493</v>
      </c>
      <c r="N95" s="23"/>
      <c r="O95" s="22"/>
      <c r="P95" s="22"/>
      <c r="Q95" s="22"/>
      <c r="R95" s="22"/>
      <c r="S95" s="22"/>
      <c r="T95" s="22"/>
      <c r="U95" s="22"/>
      <c r="V95" s="22"/>
      <c r="W95" s="24"/>
      <c r="X95" s="10"/>
      <c r="Y95" s="10"/>
      <c r="Z95" s="10"/>
      <c r="AA95" s="10"/>
    </row>
    <row r="96" spans="1:27" customFormat="1" x14ac:dyDescent="0.3">
      <c r="A96" s="179" t="s">
        <v>55</v>
      </c>
      <c r="B96" s="180"/>
      <c r="C96" s="181"/>
      <c r="D96" s="25"/>
      <c r="E96" s="25" t="s">
        <v>52</v>
      </c>
      <c r="F96" s="25" t="s">
        <v>43</v>
      </c>
      <c r="G96" s="25"/>
      <c r="H96" s="25"/>
      <c r="I96" s="25"/>
      <c r="J96" s="25"/>
      <c r="K96" s="162"/>
      <c r="L96" s="25"/>
      <c r="M96" s="26">
        <f>M32+M59+M88</f>
        <v>3388275.3771903603</v>
      </c>
      <c r="N96" s="26"/>
      <c r="O96" s="25"/>
      <c r="P96" s="25"/>
      <c r="Q96" s="25"/>
      <c r="R96" s="25"/>
      <c r="S96" s="25"/>
      <c r="T96" s="25"/>
      <c r="U96" s="25"/>
      <c r="V96" s="25"/>
      <c r="W96" s="27"/>
      <c r="X96" s="10"/>
      <c r="Y96" s="10"/>
      <c r="Z96" s="10"/>
      <c r="AA96" s="10"/>
    </row>
    <row r="97" spans="1:27" customFormat="1" ht="15" thickBot="1" x14ac:dyDescent="0.35">
      <c r="A97" s="182" t="s">
        <v>56</v>
      </c>
      <c r="B97" s="183"/>
      <c r="C97" s="184"/>
      <c r="D97" s="28"/>
      <c r="E97" s="28" t="s">
        <v>52</v>
      </c>
      <c r="F97" s="28" t="s">
        <v>41</v>
      </c>
      <c r="G97" s="28"/>
      <c r="H97" s="28"/>
      <c r="I97" s="28"/>
      <c r="J97" s="28"/>
      <c r="K97" s="163"/>
      <c r="L97" s="28"/>
      <c r="M97" s="29">
        <f>M33+M60+M61+M62+M63+M64+M65+M89+M90+M91+M92+M93+M94</f>
        <v>76975815.656988993</v>
      </c>
      <c r="N97" s="29"/>
      <c r="O97" s="28"/>
      <c r="P97" s="28"/>
      <c r="Q97" s="28"/>
      <c r="R97" s="28"/>
      <c r="S97" s="28"/>
      <c r="T97" s="28"/>
      <c r="U97" s="28"/>
      <c r="V97" s="28"/>
      <c r="W97" s="30"/>
      <c r="X97" s="10"/>
      <c r="Y97" s="10"/>
      <c r="Z97" s="10"/>
      <c r="AA97" s="10"/>
    </row>
    <row r="98" spans="1:27" customFormat="1" x14ac:dyDescent="0.3">
      <c r="A98" s="185" t="s">
        <v>54</v>
      </c>
      <c r="B98" s="186"/>
      <c r="C98" s="187"/>
      <c r="D98" s="31"/>
      <c r="E98" s="31" t="s">
        <v>45</v>
      </c>
      <c r="F98" s="31" t="s">
        <v>42</v>
      </c>
      <c r="G98" s="31"/>
      <c r="H98" s="31"/>
      <c r="I98" s="31"/>
      <c r="J98" s="31"/>
      <c r="K98" s="164"/>
      <c r="L98" s="31"/>
      <c r="M98" s="32">
        <f>M7+M10+M13+M14+M15+M16+M17+M18+M28++M34+M35+M36+M37+M38+M39+M40+M41+M42+M66+M67+M68+M69+M70+M71+M72+M73</f>
        <v>59103154.801412813</v>
      </c>
      <c r="N98" s="32"/>
      <c r="O98" s="31"/>
      <c r="P98" s="31"/>
      <c r="Q98" s="31"/>
      <c r="R98" s="31"/>
      <c r="S98" s="31"/>
      <c r="T98" s="31"/>
      <c r="U98" s="31"/>
      <c r="V98" s="31"/>
      <c r="W98" s="33"/>
      <c r="X98" s="10"/>
      <c r="Y98" s="10"/>
      <c r="Z98" s="10"/>
      <c r="AA98" s="10"/>
    </row>
    <row r="99" spans="1:27" x14ac:dyDescent="0.3">
      <c r="A99" s="179" t="s">
        <v>55</v>
      </c>
      <c r="B99" s="180"/>
      <c r="C99" s="181"/>
      <c r="D99" s="25"/>
      <c r="E99" s="25" t="s">
        <v>45</v>
      </c>
      <c r="F99" s="25" t="s">
        <v>43</v>
      </c>
      <c r="G99" s="25"/>
      <c r="H99" s="25"/>
      <c r="I99" s="25"/>
      <c r="J99" s="25"/>
      <c r="K99" s="162"/>
      <c r="L99" s="25"/>
      <c r="M99" s="26">
        <f>M8+M11+M19+M20+M21+M29+M43+M44+M45+M74+M75</f>
        <v>6793754.2560365712</v>
      </c>
      <c r="N99" s="26"/>
      <c r="O99" s="25"/>
      <c r="P99" s="25"/>
      <c r="Q99" s="25"/>
      <c r="R99" s="25"/>
      <c r="S99" s="25"/>
      <c r="T99" s="25"/>
      <c r="U99" s="25"/>
      <c r="V99" s="25"/>
      <c r="W99" s="27"/>
    </row>
    <row r="100" spans="1:27" ht="15" thickBot="1" x14ac:dyDescent="0.35">
      <c r="A100" s="168" t="s">
        <v>56</v>
      </c>
      <c r="B100" s="169"/>
      <c r="C100" s="169"/>
      <c r="D100" s="34"/>
      <c r="E100" s="34" t="s">
        <v>45</v>
      </c>
      <c r="F100" s="34" t="s">
        <v>41</v>
      </c>
      <c r="G100" s="34"/>
      <c r="H100" s="34"/>
      <c r="I100" s="34"/>
      <c r="J100" s="34"/>
      <c r="K100" s="148"/>
      <c r="L100" s="34"/>
      <c r="M100" s="35">
        <f>M9+M12+M22+M23+M24+M25+M26+M27+M30+M46+M48+M47+M49+M50+M51+M52+M76+M77+M78+M79+M80+M81</f>
        <v>86307551.582550615</v>
      </c>
      <c r="N100" s="35"/>
      <c r="O100" s="34"/>
      <c r="P100" s="34"/>
      <c r="Q100" s="34"/>
      <c r="R100" s="34"/>
      <c r="S100" s="34"/>
      <c r="T100" s="34"/>
      <c r="U100" s="34"/>
      <c r="V100" s="34"/>
      <c r="W100" s="36"/>
    </row>
    <row r="101" spans="1:27" s="43" customFormat="1" ht="22.2" customHeight="1" thickBot="1" x14ac:dyDescent="0.35">
      <c r="A101" s="37" t="s">
        <v>57</v>
      </c>
      <c r="B101" s="38"/>
      <c r="C101" s="39"/>
      <c r="D101" s="40"/>
      <c r="E101" s="40"/>
      <c r="F101" s="40"/>
      <c r="G101" s="40"/>
      <c r="H101" s="40"/>
      <c r="I101" s="40"/>
      <c r="J101" s="40"/>
      <c r="K101" s="165"/>
      <c r="L101" s="40"/>
      <c r="M101" s="41">
        <f>M95+M96+M97+M98+M99+M100</f>
        <v>237521625.78</v>
      </c>
      <c r="N101" s="41"/>
      <c r="O101" s="40"/>
      <c r="P101" s="40"/>
      <c r="Q101" s="40"/>
      <c r="R101" s="40"/>
      <c r="S101" s="40"/>
      <c r="T101" s="40"/>
      <c r="U101" s="40"/>
      <c r="V101" s="40"/>
      <c r="W101" s="42"/>
      <c r="X101" s="10"/>
      <c r="Y101" s="10"/>
      <c r="Z101" s="10"/>
      <c r="AA101" s="10"/>
    </row>
    <row r="102" spans="1:27" ht="15.75" customHeight="1" x14ac:dyDescent="0.3"/>
    <row r="103" spans="1:27" ht="77.400000000000006" customHeight="1" x14ac:dyDescent="0.3"/>
  </sheetData>
  <autoFilter ref="A6:W101" xr:uid="{17428980-5F26-45AD-93B1-E047C87B3168}"/>
  <mergeCells count="8">
    <mergeCell ref="A1:B1"/>
    <mergeCell ref="A100:C100"/>
    <mergeCell ref="O4:W5"/>
    <mergeCell ref="A95:C95"/>
    <mergeCell ref="A96:C96"/>
    <mergeCell ref="A97:C97"/>
    <mergeCell ref="A98:C98"/>
    <mergeCell ref="A99:C99"/>
  </mergeCells>
  <phoneticPr fontId="8" type="noConversion"/>
  <pageMargins left="0.7" right="0.7" top="0.75" bottom="0.75" header="0.3" footer="0.3"/>
  <pageSetup paperSize="9" scale="1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Elenco operazioni  30_04_2026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Michela Mercuri</dc:creator>
  <cp:lastModifiedBy>Michela Mercuri</cp:lastModifiedBy>
  <cp:lastPrinted>2026-05-08T14:43:49Z</cp:lastPrinted>
  <dcterms:created xsi:type="dcterms:W3CDTF">2025-07-03T10:56:29Z</dcterms:created>
  <dcterms:modified xsi:type="dcterms:W3CDTF">2026-05-08T15:18:25Z</dcterms:modified>
</cp:coreProperties>
</file>