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silvan.bastianello\Desktop\LAVORO\"/>
    </mc:Choice>
  </mc:AlternateContent>
  <xr:revisionPtr revIDLastSave="0" documentId="13_ncr:1_{038825F2-BF68-4A80-8B9C-5855A013DE13}" xr6:coauthVersionLast="47" xr6:coauthVersionMax="47" xr10:uidLastSave="{00000000-0000-0000-0000-000000000000}"/>
  <bookViews>
    <workbookView xWindow="53880" yWindow="-315" windowWidth="25440" windowHeight="15390" firstSheet="9" activeTab="13" xr2:uid="{00000000-000D-0000-FFFF-FFFF00000000}"/>
  </bookViews>
  <sheets>
    <sheet name="Tabella A DAP" sheetId="49" r:id="rId1"/>
    <sheet name="Tabella B DGFO" sheetId="50" r:id="rId2"/>
    <sheet name="Tabella C Calabria" sheetId="51" r:id="rId3"/>
    <sheet name="Tabella D Campania" sheetId="52" r:id="rId4"/>
    <sheet name="Tabella E Emilia Romagna" sheetId="53" r:id="rId5"/>
    <sheet name="Tabella F Lazio" sheetId="54" r:id="rId6"/>
    <sheet name="Tabella G Lombardia" sheetId="55" r:id="rId7"/>
    <sheet name="Tabella H Piemonte" sheetId="56" r:id="rId8"/>
    <sheet name="Tabella I Puglia" sheetId="57" r:id="rId9"/>
    <sheet name="Tabella L Sardegna" sheetId="58" r:id="rId10"/>
    <sheet name="Tabella M Sicilia" sheetId="59" r:id="rId11"/>
    <sheet name="Tabella N Toscana" sheetId="60" r:id="rId12"/>
    <sheet name="Tabella O Triveneto" sheetId="61" r:id="rId13"/>
    <sheet name="Tabella P Riepilogo complessivo" sheetId="62" r:id="rId14"/>
    <sheet name="Ripart. complessiva" sheetId="47" state="hidden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123Graph_A" hidden="1">[1]PARTE_1!$L$11:$L$30</definedName>
    <definedName name="__123Graph_B" hidden="1">[1]PARTE_1!$O$11:$O$30</definedName>
    <definedName name="__123Graph_X" hidden="1">[1]PARTE_1!$A$11:$A$30</definedName>
    <definedName name="_1__123Graph_AGRAFICO_1" hidden="1">'[2]Tabella 4'!$C$10:$C$26</definedName>
    <definedName name="_12__123Graph_CGRAFICO_1" localSheetId="13" hidden="1">[3]Benefici!#REF!</definedName>
    <definedName name="_12__123Graph_CGRAFICO_1" hidden="1">[3]Benefici!#REF!</definedName>
    <definedName name="_123Grafph_AGRAFICO" hidden="1">'[4]Tabella 4'!$C$8:$C$24</definedName>
    <definedName name="_14__123Graph_CGRAFICO_1" localSheetId="13" hidden="1">[3]Benefici!#REF!</definedName>
    <definedName name="_14__123Graph_CGRAFICO_1" hidden="1">[3]Benefici!#REF!</definedName>
    <definedName name="_15__123Graph_CGRAFICO_2" localSheetId="13" hidden="1">[3]Benefici!#REF!</definedName>
    <definedName name="_15__123Graph_CGRAFICO_2" hidden="1">[3]Benefici!#REF!</definedName>
    <definedName name="_18__123Graph_DGRAFICO_1" localSheetId="13" hidden="1">[3]Benefici!#REF!</definedName>
    <definedName name="_18__123Graph_DGRAFICO_1" hidden="1">[3]Benefici!#REF!</definedName>
    <definedName name="_19__123Graph_CGRAFICO_2" localSheetId="13" hidden="1">[3]Benefici!#REF!</definedName>
    <definedName name="_19__123Graph_CGRAFICO_2" hidden="1">[3]Benefici!#REF!</definedName>
    <definedName name="_2__123Graph_AGRAFICO_2" hidden="1">'[2]Tabella 4'!$O$14:$O$26</definedName>
    <definedName name="_21__123Graph_DGRAFICO_2" localSheetId="13" hidden="1">[3]Benefici!#REF!</definedName>
    <definedName name="_21__123Graph_DGRAFICO_2" hidden="1">[3]Benefici!#REF!</definedName>
    <definedName name="_24__123Graph_DGRAFICO_1" localSheetId="13" hidden="1">[3]Benefici!#REF!</definedName>
    <definedName name="_24__123Graph_DGRAFICO_1" hidden="1">[3]Benefici!#REF!</definedName>
    <definedName name="_24__123Graph_EGRAFICO_1" localSheetId="13" hidden="1">[3]Benefici!#REF!</definedName>
    <definedName name="_24__123Graph_EGRAFICO_1" hidden="1">[3]Benefici!#REF!</definedName>
    <definedName name="_27__123Graph_EGRAFICO_2" localSheetId="13" hidden="1">[3]Benefici!#REF!</definedName>
    <definedName name="_27__123Graph_EGRAFICO_2" hidden="1">[3]Benefici!#REF!</definedName>
    <definedName name="_29__123Graph_DGRAFICO_2" localSheetId="13" hidden="1">[3]Benefici!#REF!</definedName>
    <definedName name="_29__123Graph_DGRAFICO_2" hidden="1">[3]Benefici!#REF!</definedName>
    <definedName name="_3__123Graph_AGRAFICO_3" hidden="1">'[2]Tabella 4'!$K$14:$K$26</definedName>
    <definedName name="_30__123Graph_FGRAFICO_1" localSheetId="13" hidden="1">[3]Benefici!#REF!</definedName>
    <definedName name="_30__123Graph_FGRAFICO_1" hidden="1">[3]Benefici!#REF!</definedName>
    <definedName name="_33__123Graph_FGRAFICO_2" localSheetId="13" hidden="1">[3]Benefici!#REF!</definedName>
    <definedName name="_33__123Graph_FGRAFICO_2" hidden="1">[3]Benefici!#REF!</definedName>
    <definedName name="_34__123Graph_EGRAFICO_1" localSheetId="13" hidden="1">[3]Benefici!#REF!</definedName>
    <definedName name="_34__123Graph_EGRAFICO_1" hidden="1">[3]Benefici!#REF!</definedName>
    <definedName name="_34__123Graph_XGRAFICO_1" hidden="1">'[2]Tabella 4'!$A$10:$A$26</definedName>
    <definedName name="_35__123Graph_XGRAFICO_2" hidden="1">'[2]Tabella 4'!$A$14:$A$26</definedName>
    <definedName name="_36__123Graph_XGRAFICO_3" hidden="1">'[2]Tabella 4'!$A$14:$A$26</definedName>
    <definedName name="_37__123Graph_XGRAFICO_4" hidden="1">[1]PARTE_1!$A$192:$A$212</definedName>
    <definedName name="_38__123Graph_XGRAFICO_5" hidden="1">[1]PARTE_1!$A$236:$A$256</definedName>
    <definedName name="_39__123Graph_EGRAFICO_2" localSheetId="13" hidden="1">[3]Benefici!#REF!</definedName>
    <definedName name="_39__123Graph_EGRAFICO_2" hidden="1">[3]Benefici!#REF!</definedName>
    <definedName name="_39__123Graph_XGRAFICO_6" hidden="1">[1]PARTE_1!$A$279:$A$299</definedName>
    <definedName name="_4__123Graph_AGRAFICO_4" hidden="1">[1]PARTE_1!$F$192:$F$212</definedName>
    <definedName name="_44__123Graph_FGRAFICO_1" localSheetId="13" hidden="1">[3]Benefici!#REF!</definedName>
    <definedName name="_44__123Graph_FGRAFICO_1" hidden="1">[3]Benefici!#REF!</definedName>
    <definedName name="_49__123Graph_FGRAFICO_2" localSheetId="13" hidden="1">[3]Benefici!#REF!</definedName>
    <definedName name="_49__123Graph_FGRAFICO_2" hidden="1">[3]Benefici!#REF!</definedName>
    <definedName name="_5__123Graph_AGRAFICO_5" hidden="1">[1]PARTE_1!$F$236:$F$256</definedName>
    <definedName name="_50__123Graph_XGRAFICO_1" hidden="1">'[2]Tabella 4'!$A$10:$A$26</definedName>
    <definedName name="_51__123Graph_XGRAFICO_2" hidden="1">'[2]Tabella 4'!$A$14:$A$26</definedName>
    <definedName name="_52__123Graph_XGRAFICO_3" hidden="1">'[2]Tabella 4'!$A$14:$A$26</definedName>
    <definedName name="_53__123Graph_XGRAFICO_4" hidden="1">[1]PARTE_1!$A$192:$A$212</definedName>
    <definedName name="_54__123Graph_XGRAFICO_5" hidden="1">[1]PARTE_1!$A$236:$A$256</definedName>
    <definedName name="_55__123Graph_XGRAFICO_6" hidden="1">[1]PARTE_1!$A$279:$A$299</definedName>
    <definedName name="_6__123Graph_AGRAFICO_6" hidden="1">[1]PARTE_1!$F$279:$F$299</definedName>
    <definedName name="_7__123Graph_BGRAFICO_1" hidden="1">'[2]Tabella 4'!$F$10:$F$26</definedName>
    <definedName name="_8__123Graph_BGRAFICO_2" hidden="1">'[2]Tabella 4'!$P$14:$P$26</definedName>
    <definedName name="_9__123Graph_BGRAFICO_3" hidden="1">'[2]Tabella 4'!$N$14:$N$26</definedName>
    <definedName name="_xlnm._FilterDatabase" localSheetId="14" hidden="1">'Ripart. complessiva'!$A$1:$BH$213</definedName>
    <definedName name="_xlnm._FilterDatabase" localSheetId="0" hidden="1">'Tabella A DAP'!$B$3:$S$4</definedName>
    <definedName name="_xlnm._FilterDatabase" localSheetId="1" hidden="1">'Tabella B DGFO'!$B$3:$S$12</definedName>
    <definedName name="_xlnm._FilterDatabase" localSheetId="2" hidden="1">'Tabella C Calabria'!$B$3:$S$15</definedName>
    <definedName name="_xlnm._FilterDatabase" localSheetId="3" hidden="1">'Tabella D Campania'!$B$3:$S$18</definedName>
    <definedName name="_xlnm._FilterDatabase" localSheetId="4" hidden="1">'Tabella E Emilia Romagna'!$B$3:$S$20</definedName>
    <definedName name="_xlnm._FilterDatabase" localSheetId="5" hidden="1">'Tabella F Lazio'!$B$3:$S$29</definedName>
    <definedName name="_xlnm._FilterDatabase" localSheetId="6" hidden="1">'Tabella G Lombardia'!$B$3:$S$21</definedName>
    <definedName name="_xlnm._FilterDatabase" localSheetId="7" hidden="1">'Tabella H Piemonte'!$B$3:$S$24</definedName>
    <definedName name="_xlnm._FilterDatabase" localSheetId="8" hidden="1">'Tabella I Puglia'!$B$3:$S$18</definedName>
    <definedName name="_xlnm._FilterDatabase" localSheetId="9" hidden="1">'Tabella L Sardegna'!$B$3:$S$14</definedName>
    <definedName name="_xlnm._FilterDatabase" localSheetId="10" hidden="1">'Tabella M Sicilia'!$B$3:$R$27</definedName>
    <definedName name="_xlnm._FilterDatabase" localSheetId="11" hidden="1">'Tabella N Toscana'!$B$3:$S$23</definedName>
    <definedName name="_xlnm._FilterDatabase" localSheetId="12" hidden="1">'Tabella O Triveneto'!$B$3:$S$20</definedName>
    <definedName name="_xlnm._FilterDatabase" localSheetId="13" hidden="1">'Tabella P Riepilogo complessivo'!$A$4:$P$18</definedName>
    <definedName name="_Key1" hidden="1">[1]PARTE_1!$F$236:$F$256</definedName>
    <definedName name="_Key2" hidden="1">[1]PARTE_1!$A$236:$A$256</definedName>
    <definedName name="_Order1" hidden="1">0</definedName>
    <definedName name="_Order2" hidden="1">255</definedName>
    <definedName name="_Sort" hidden="1">[1]PARTE_1!$A$236:$F$256</definedName>
    <definedName name="_xlnm.Print_Area" localSheetId="14">'Ripart. complessiva'!$A$1:$BH$212</definedName>
    <definedName name="_xlnm.Print_Area" localSheetId="0">'Tabella A DAP'!$B$1:$S$5</definedName>
    <definedName name="_xlnm.Print_Area" localSheetId="1">'Tabella B DGFO'!$B$1:$S$13</definedName>
    <definedName name="_xlnm.Print_Area" localSheetId="2">'Tabella C Calabria'!$B$1:$S$16</definedName>
    <definedName name="_xlnm.Print_Area" localSheetId="3">'Tabella D Campania'!$B$1:$S$19</definedName>
    <definedName name="_xlnm.Print_Area" localSheetId="4">'Tabella E Emilia Romagna'!$B$1:$S$21</definedName>
    <definedName name="_xlnm.Print_Area" localSheetId="5">'Tabella F Lazio'!$B$1:$S$30</definedName>
    <definedName name="_xlnm.Print_Area" localSheetId="6">'Tabella G Lombardia'!$B$1:$S$22</definedName>
    <definedName name="_xlnm.Print_Area" localSheetId="7">'Tabella H Piemonte'!$B$1:$S$25</definedName>
    <definedName name="_xlnm.Print_Area" localSheetId="8">'Tabella I Puglia'!$B$1:$S$19</definedName>
    <definedName name="_xlnm.Print_Area" localSheetId="9">'Tabella L Sardegna'!$B$1:$S$15</definedName>
    <definedName name="_xlnm.Print_Area" localSheetId="10">'Tabella M Sicilia'!$B$1:$S$28</definedName>
    <definedName name="_xlnm.Print_Area" localSheetId="11">'Tabella N Toscana'!$B$1:$S$24</definedName>
    <definedName name="_xlnm.Print_Area" localSheetId="12">'Tabella O Triveneto'!$B$1:$S$21</definedName>
    <definedName name="_xlnm.Print_Area">'[5]posizioni giuridiche host'!$A$1:$F$17</definedName>
    <definedName name="Area_stampa1">'[6]TABELLE ORGANICO02'!$C$1:$N$51</definedName>
    <definedName name="cla" localSheetId="13" hidden="1">[7]Benefici!#REF!</definedName>
    <definedName name="cla" hidden="1">[7]Benefici!#REF!</definedName>
    <definedName name="d" localSheetId="13" hidden="1">#REF!</definedName>
    <definedName name="d" hidden="1">#REF!</definedName>
    <definedName name="fla" localSheetId="13" hidden="1">[7]Benefici!#REF!</definedName>
    <definedName name="fla" hidden="1">[7]Benefici!#REF!</definedName>
    <definedName name="gra" hidden="1">'[8]Tabella 4'!$A$8:$A$24</definedName>
    <definedName name="grafico" hidden="1">'[2]Tabella 4'!$N$14:$N$26</definedName>
    <definedName name="grafico_reati" hidden="1">'[2]Tabella 4'!$F$10:$F$26</definedName>
    <definedName name="grareati" hidden="1">'[2]Tabella 4'!$A$10:$A$26</definedName>
    <definedName name="pippo" hidden="1">'[2]Tabella 4'!$A$14:$A$26</definedName>
    <definedName name="rea" hidden="1">'[2]Tabella 4'!$F$10:$F$26</definedName>
    <definedName name="TIT_ST" localSheetId="13">#REF!</definedName>
    <definedName name="TIT_ST">#REF!</definedName>
    <definedName name="_xlnm.Print_Titles" localSheetId="14">'Ripart. complessiva'!$1:$1</definedName>
    <definedName name="_xlnm.Print_Titles" localSheetId="0">'Tabella A DAP'!$1:$3</definedName>
    <definedName name="_xlnm.Print_Titles" localSheetId="1">'Tabella B DGFO'!$1:$3</definedName>
    <definedName name="_xlnm.Print_Titles" localSheetId="2">'Tabella C Calabria'!$2:$3</definedName>
    <definedName name="_xlnm.Print_Titles" localSheetId="3">'Tabella D Campania'!$1:$3</definedName>
    <definedName name="_xlnm.Print_Titles" localSheetId="4">'Tabella E Emilia Romagna'!$1:$3</definedName>
    <definedName name="_xlnm.Print_Titles" localSheetId="5">'Tabella F Lazio'!$1:$3</definedName>
    <definedName name="_xlnm.Print_Titles" localSheetId="6">'Tabella G Lombardia'!$1:$3</definedName>
    <definedName name="_xlnm.Print_Titles" localSheetId="7">'Tabella H Piemonte'!$1:$3</definedName>
    <definedName name="_xlnm.Print_Titles" localSheetId="8">'Tabella I Puglia'!$1:$3</definedName>
    <definedName name="_xlnm.Print_Titles" localSheetId="9">'Tabella L Sardegna'!$2:$3</definedName>
    <definedName name="_xlnm.Print_Titles" localSheetId="10">'Tabella M Sicilia'!$1:$3</definedName>
    <definedName name="_xlnm.Print_Titles" localSheetId="11">'Tabella N Toscana'!$2:$3</definedName>
    <definedName name="_xlnm.Print_Titles" localSheetId="12">'Tabella O Triveneto'!$2:$3</definedName>
    <definedName name="Titoli_stampa_MI">[5]STOR_PG!$A$2:$IV$12</definedName>
    <definedName name="treati" hidden="1">'[2]Tabella 4'!$K$14:$K$26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5" i="49" l="1"/>
  <c r="O5" i="62" s="1"/>
  <c r="R21" i="61" l="1"/>
  <c r="O17" i="62" s="1"/>
  <c r="R22" i="55"/>
  <c r="O11" i="62" s="1"/>
  <c r="R19" i="57"/>
  <c r="O13" i="62" s="1"/>
  <c r="R25" i="56"/>
  <c r="O12" i="62" s="1"/>
  <c r="R30" i="54"/>
  <c r="O10" i="62" s="1"/>
  <c r="R21" i="53"/>
  <c r="O9" i="62" s="1"/>
  <c r="R19" i="52"/>
  <c r="O8" i="62" s="1"/>
  <c r="R16" i="51"/>
  <c r="O7" i="62" s="1"/>
  <c r="R13" i="50"/>
  <c r="O6" i="62" s="1"/>
  <c r="R15" i="58" l="1"/>
  <c r="O14" i="62" s="1"/>
  <c r="E25" i="56" l="1"/>
  <c r="B12" i="62" s="1"/>
  <c r="F16" i="51"/>
  <c r="C7" i="62" s="1"/>
  <c r="H16" i="51"/>
  <c r="E7" i="62" s="1"/>
  <c r="I16" i="51"/>
  <c r="F7" i="62" s="1"/>
  <c r="J16" i="51"/>
  <c r="G7" i="62" s="1"/>
  <c r="K16" i="51"/>
  <c r="H7" i="62" s="1"/>
  <c r="L16" i="51"/>
  <c r="I7" i="62" s="1"/>
  <c r="M16" i="51"/>
  <c r="J7" i="62" s="1"/>
  <c r="N16" i="51"/>
  <c r="K7" i="62" s="1"/>
  <c r="O16" i="51"/>
  <c r="L7" i="62" s="1"/>
  <c r="G16" i="51" l="1"/>
  <c r="D7" i="62" s="1"/>
  <c r="R24" i="60" l="1"/>
  <c r="O16" i="62" s="1"/>
  <c r="N19" i="52"/>
  <c r="K8" i="62" s="1"/>
  <c r="L19" i="52"/>
  <c r="I8" i="62" s="1"/>
  <c r="J19" i="52"/>
  <c r="G8" i="62" s="1"/>
  <c r="H19" i="52"/>
  <c r="E8" i="62" s="1"/>
  <c r="F19" i="52"/>
  <c r="C8" i="62" s="1"/>
  <c r="H19" i="57"/>
  <c r="E13" i="62" s="1"/>
  <c r="J19" i="57"/>
  <c r="G13" i="62" s="1"/>
  <c r="L19" i="57"/>
  <c r="I13" i="62" s="1"/>
  <c r="N19" i="57"/>
  <c r="K13" i="62" s="1"/>
  <c r="O19" i="52"/>
  <c r="L8" i="62" s="1"/>
  <c r="M19" i="52"/>
  <c r="J8" i="62" s="1"/>
  <c r="K19" i="52"/>
  <c r="H8" i="62" s="1"/>
  <c r="I19" i="52"/>
  <c r="F8" i="62" s="1"/>
  <c r="G19" i="52"/>
  <c r="D8" i="62" s="1"/>
  <c r="F19" i="57"/>
  <c r="C13" i="62" s="1"/>
  <c r="E19" i="57"/>
  <c r="B13" i="62" s="1"/>
  <c r="G19" i="57"/>
  <c r="D13" i="62" s="1"/>
  <c r="I19" i="57"/>
  <c r="F13" i="62" s="1"/>
  <c r="K19" i="57"/>
  <c r="H13" i="62" s="1"/>
  <c r="M19" i="57"/>
  <c r="J13" i="62" s="1"/>
  <c r="O19" i="57"/>
  <c r="L13" i="62" s="1"/>
  <c r="H13" i="50"/>
  <c r="E6" i="62" s="1"/>
  <c r="L13" i="50"/>
  <c r="I6" i="62" s="1"/>
  <c r="O13" i="50" l="1"/>
  <c r="L6" i="62" s="1"/>
  <c r="K13" i="50"/>
  <c r="H6" i="62" s="1"/>
  <c r="G13" i="50"/>
  <c r="D6" i="62" s="1"/>
  <c r="N13" i="50"/>
  <c r="K6" i="62" s="1"/>
  <c r="J13" i="50"/>
  <c r="G6" i="62" s="1"/>
  <c r="F13" i="50"/>
  <c r="C6" i="62" s="1"/>
  <c r="M13" i="50"/>
  <c r="J6" i="62" s="1"/>
  <c r="I13" i="50"/>
  <c r="F6" i="62" s="1"/>
  <c r="E13" i="50"/>
  <c r="B6" i="62" s="1"/>
  <c r="G5" i="49"/>
  <c r="D5" i="62" s="1"/>
  <c r="O21" i="61" l="1"/>
  <c r="L17" i="62" s="1"/>
  <c r="N21" i="61"/>
  <c r="K17" i="62" s="1"/>
  <c r="M21" i="61"/>
  <c r="J17" i="62" s="1"/>
  <c r="L21" i="61"/>
  <c r="I17" i="62" s="1"/>
  <c r="K21" i="61"/>
  <c r="H17" i="62" s="1"/>
  <c r="J21" i="61"/>
  <c r="G17" i="62" s="1"/>
  <c r="I21" i="61"/>
  <c r="F17" i="62" s="1"/>
  <c r="H21" i="61"/>
  <c r="E17" i="62" s="1"/>
  <c r="G21" i="61"/>
  <c r="D17" i="62" s="1"/>
  <c r="F21" i="61"/>
  <c r="C17" i="62" s="1"/>
  <c r="E21" i="61"/>
  <c r="B17" i="62" s="1"/>
  <c r="O24" i="60"/>
  <c r="L16" i="62" s="1"/>
  <c r="N24" i="60"/>
  <c r="K16" i="62" s="1"/>
  <c r="M24" i="60"/>
  <c r="J16" i="62" s="1"/>
  <c r="L24" i="60"/>
  <c r="I16" i="62" s="1"/>
  <c r="K24" i="60"/>
  <c r="H16" i="62" s="1"/>
  <c r="J24" i="60"/>
  <c r="G16" i="62" s="1"/>
  <c r="I24" i="60"/>
  <c r="F16" i="62" s="1"/>
  <c r="G24" i="60"/>
  <c r="D16" i="62" s="1"/>
  <c r="F24" i="60"/>
  <c r="C16" i="62" s="1"/>
  <c r="E24" i="60"/>
  <c r="B16" i="62" s="1"/>
  <c r="M15" i="58"/>
  <c r="J14" i="62" s="1"/>
  <c r="K15" i="58"/>
  <c r="H14" i="62" s="1"/>
  <c r="J15" i="58"/>
  <c r="G14" i="62" s="1"/>
  <c r="I15" i="58"/>
  <c r="F14" i="62" s="1"/>
  <c r="H15" i="58"/>
  <c r="E14" i="62" s="1"/>
  <c r="G15" i="58"/>
  <c r="D14" i="62" s="1"/>
  <c r="F15" i="58"/>
  <c r="C14" i="62" s="1"/>
  <c r="E15" i="58"/>
  <c r="B14" i="62" s="1"/>
  <c r="O15" i="58"/>
  <c r="L14" i="62" s="1"/>
  <c r="L15" i="58"/>
  <c r="I14" i="62" s="1"/>
  <c r="O22" i="55"/>
  <c r="L11" i="62" s="1"/>
  <c r="R28" i="59" l="1"/>
  <c r="O15" i="62" s="1"/>
  <c r="O18" i="62" s="1"/>
  <c r="F28" i="59"/>
  <c r="C15" i="62" s="1"/>
  <c r="H28" i="59"/>
  <c r="E15" i="62" s="1"/>
  <c r="J28" i="59"/>
  <c r="G15" i="62" s="1"/>
  <c r="L28" i="59"/>
  <c r="I15" i="62" s="1"/>
  <c r="N28" i="59"/>
  <c r="K15" i="62" s="1"/>
  <c r="H24" i="60"/>
  <c r="E16" i="62" s="1"/>
  <c r="M25" i="56"/>
  <c r="J12" i="62" s="1"/>
  <c r="K22" i="55"/>
  <c r="H11" i="62" s="1"/>
  <c r="E22" i="55"/>
  <c r="B11" i="62" s="1"/>
  <c r="G22" i="55"/>
  <c r="D11" i="62" s="1"/>
  <c r="I22" i="55"/>
  <c r="F11" i="62" s="1"/>
  <c r="M22" i="55"/>
  <c r="J11" i="62" s="1"/>
  <c r="J22" i="55"/>
  <c r="G11" i="62" s="1"/>
  <c r="L22" i="55"/>
  <c r="I11" i="62" s="1"/>
  <c r="N22" i="55"/>
  <c r="K11" i="62" s="1"/>
  <c r="K25" i="56"/>
  <c r="H12" i="62" s="1"/>
  <c r="O25" i="56"/>
  <c r="L12" i="62" s="1"/>
  <c r="G25" i="56"/>
  <c r="D12" i="62" s="1"/>
  <c r="I25" i="56"/>
  <c r="F12" i="62" s="1"/>
  <c r="H25" i="56"/>
  <c r="E12" i="62" s="1"/>
  <c r="L25" i="56"/>
  <c r="I12" i="62" s="1"/>
  <c r="N25" i="56"/>
  <c r="K12" i="62" s="1"/>
  <c r="F22" i="55"/>
  <c r="C11" i="62" s="1"/>
  <c r="H22" i="55"/>
  <c r="E11" i="62" s="1"/>
  <c r="F25" i="56"/>
  <c r="C12" i="62" s="1"/>
  <c r="E28" i="59"/>
  <c r="B15" i="62" s="1"/>
  <c r="G28" i="59"/>
  <c r="D15" i="62" s="1"/>
  <c r="I28" i="59"/>
  <c r="F15" i="62" s="1"/>
  <c r="K28" i="59"/>
  <c r="H15" i="62" s="1"/>
  <c r="M28" i="59"/>
  <c r="J15" i="62" s="1"/>
  <c r="O28" i="59"/>
  <c r="L15" i="62" s="1"/>
  <c r="N15" i="58"/>
  <c r="K14" i="62" s="1"/>
  <c r="J25" i="56"/>
  <c r="G12" i="62" s="1"/>
  <c r="H21" i="53"/>
  <c r="E9" i="62" s="1"/>
  <c r="E16" i="51"/>
  <c r="B7" i="62" s="1"/>
  <c r="O5" i="49"/>
  <c r="L5" i="62" s="1"/>
  <c r="N5" i="49"/>
  <c r="K5" i="62" s="1"/>
  <c r="M5" i="49"/>
  <c r="J5" i="62" s="1"/>
  <c r="K5" i="49"/>
  <c r="H5" i="62" s="1"/>
  <c r="J5" i="49"/>
  <c r="G5" i="62" s="1"/>
  <c r="H5" i="49"/>
  <c r="F5" i="49"/>
  <c r="C5" i="62" s="1"/>
  <c r="E5" i="49"/>
  <c r="B5" i="62" s="1"/>
  <c r="I5" i="49"/>
  <c r="F5" i="62" s="1"/>
  <c r="E5" i="62" l="1"/>
  <c r="L21" i="53"/>
  <c r="I9" i="62" s="1"/>
  <c r="G30" i="54"/>
  <c r="D10" i="62" s="1"/>
  <c r="I30" i="54"/>
  <c r="F10" i="62" s="1"/>
  <c r="K30" i="54"/>
  <c r="H10" i="62" s="1"/>
  <c r="M30" i="54"/>
  <c r="J10" i="62" s="1"/>
  <c r="O30" i="54"/>
  <c r="L10" i="62" s="1"/>
  <c r="J21" i="53"/>
  <c r="N21" i="53"/>
  <c r="F21" i="53"/>
  <c r="C9" i="62" s="1"/>
  <c r="I21" i="53"/>
  <c r="K21" i="53"/>
  <c r="M21" i="53"/>
  <c r="O21" i="53"/>
  <c r="E19" i="52"/>
  <c r="B8" i="62" s="1"/>
  <c r="E21" i="53"/>
  <c r="B9" i="62" s="1"/>
  <c r="G21" i="53"/>
  <c r="F30" i="54"/>
  <c r="C10" i="62" s="1"/>
  <c r="H30" i="54"/>
  <c r="E10" i="62" s="1"/>
  <c r="E18" i="62" s="1"/>
  <c r="J30" i="54"/>
  <c r="G10" i="62" s="1"/>
  <c r="L30" i="54"/>
  <c r="I10" i="62" s="1"/>
  <c r="N30" i="54"/>
  <c r="K10" i="62" s="1"/>
  <c r="E30" i="54"/>
  <c r="B10" i="62" s="1"/>
  <c r="J9" i="62" l="1"/>
  <c r="J18" i="62" s="1"/>
  <c r="F9" i="62"/>
  <c r="F18" i="62" s="1"/>
  <c r="G9" i="62"/>
  <c r="G18" i="62" s="1"/>
  <c r="D9" i="62"/>
  <c r="D18" i="62" s="1"/>
  <c r="L9" i="62"/>
  <c r="L18" i="62" s="1"/>
  <c r="H9" i="62"/>
  <c r="H18" i="62" s="1"/>
  <c r="K9" i="62"/>
  <c r="K18" i="62" s="1"/>
  <c r="B18" i="62"/>
  <c r="C18" i="62"/>
  <c r="BI213" i="47"/>
  <c r="BH212" i="47"/>
  <c r="H217" i="47" s="1"/>
  <c r="BF212" i="47"/>
  <c r="BE212" i="47"/>
  <c r="BD212" i="47"/>
  <c r="BB212" i="47"/>
  <c r="BA212" i="47"/>
  <c r="AZ212" i="47"/>
  <c r="AX212" i="47"/>
  <c r="AW212" i="47"/>
  <c r="AR212" i="47"/>
  <c r="AQ212" i="47"/>
  <c r="AP212" i="47"/>
  <c r="AO212" i="47"/>
  <c r="AN212" i="47"/>
  <c r="AL212" i="47"/>
  <c r="AK212" i="47"/>
  <c r="AF212" i="47"/>
  <c r="AE212" i="47"/>
  <c r="AD212" i="47"/>
  <c r="AC212" i="47"/>
  <c r="AB212" i="47"/>
  <c r="AA212" i="47"/>
  <c r="Z212" i="47"/>
  <c r="Y212" i="47"/>
  <c r="X212" i="47"/>
  <c r="V212" i="47"/>
  <c r="U212" i="47"/>
  <c r="T212" i="47"/>
  <c r="R212" i="47"/>
  <c r="Q212" i="47"/>
  <c r="P212" i="47"/>
  <c r="N212" i="47"/>
  <c r="M212" i="47"/>
  <c r="H212" i="47"/>
  <c r="AG196" i="47"/>
  <c r="E196" i="47"/>
  <c r="AV193" i="47"/>
  <c r="AT193" i="47"/>
  <c r="AS193" i="47"/>
  <c r="BC177" i="47"/>
  <c r="AU177" i="47"/>
  <c r="AM177" i="47"/>
  <c r="AI177" i="47"/>
  <c r="O177" i="47"/>
  <c r="K177" i="47"/>
  <c r="G177" i="47"/>
  <c r="D177" i="47"/>
  <c r="BG174" i="47"/>
  <c r="BG212" i="47" s="1"/>
  <c r="BC174" i="47"/>
  <c r="AY174" i="47"/>
  <c r="AY212" i="47" s="1"/>
  <c r="AU174" i="47"/>
  <c r="AM174" i="47"/>
  <c r="AI174" i="47"/>
  <c r="W174" i="47"/>
  <c r="W212" i="47" s="1"/>
  <c r="S174" i="47"/>
  <c r="S212" i="47" s="1"/>
  <c r="O174" i="47"/>
  <c r="K174" i="47"/>
  <c r="G174" i="47"/>
  <c r="AI166" i="47"/>
  <c r="AG162" i="47"/>
  <c r="AI160" i="47"/>
  <c r="BC138" i="47"/>
  <c r="I135" i="47"/>
  <c r="E135" i="47"/>
  <c r="D135" i="47"/>
  <c r="AG119" i="47"/>
  <c r="AM110" i="47"/>
  <c r="AI110" i="47"/>
  <c r="K110" i="47"/>
  <c r="G110" i="47"/>
  <c r="L102" i="47"/>
  <c r="I102" i="47"/>
  <c r="E102" i="47"/>
  <c r="D102" i="47"/>
  <c r="AV94" i="47"/>
  <c r="AT94" i="47"/>
  <c r="AS94" i="47"/>
  <c r="AJ93" i="47"/>
  <c r="AH93" i="47"/>
  <c r="AH212" i="47" s="1"/>
  <c r="AG93" i="47"/>
  <c r="L84" i="47"/>
  <c r="J84" i="47"/>
  <c r="I84" i="47"/>
  <c r="F84" i="47"/>
  <c r="E84" i="47"/>
  <c r="D84" i="47"/>
  <c r="E80" i="47"/>
  <c r="AG77" i="47"/>
  <c r="L61" i="47"/>
  <c r="I61" i="47"/>
  <c r="E61" i="47"/>
  <c r="D61" i="47"/>
  <c r="D55" i="47"/>
  <c r="L50" i="47"/>
  <c r="I50" i="47"/>
  <c r="E50" i="47"/>
  <c r="L40" i="47"/>
  <c r="J40" i="47"/>
  <c r="J212" i="47" s="1"/>
  <c r="I40" i="47"/>
  <c r="F40" i="47"/>
  <c r="E40" i="47"/>
  <c r="D40" i="47"/>
  <c r="AU34" i="47"/>
  <c r="AM34" i="47"/>
  <c r="AI34" i="47"/>
  <c r="O34" i="47"/>
  <c r="K34" i="47"/>
  <c r="K212" i="47" s="1"/>
  <c r="G34" i="47"/>
  <c r="AM26" i="47"/>
  <c r="G26" i="47"/>
  <c r="AG22" i="47"/>
  <c r="AS13" i="47"/>
  <c r="D11" i="47"/>
  <c r="AU212" i="47" l="1"/>
  <c r="AT212" i="47"/>
  <c r="F212" i="47"/>
  <c r="G212" i="47"/>
  <c r="O212" i="47"/>
  <c r="AS212" i="47"/>
  <c r="BC212" i="47"/>
  <c r="AV212" i="47"/>
  <c r="AG212" i="47"/>
  <c r="AM212" i="47"/>
  <c r="AI212" i="47"/>
  <c r="E212" i="47"/>
  <c r="I212" i="47"/>
  <c r="D212" i="47"/>
  <c r="L212" i="47"/>
  <c r="H215" i="47" s="1"/>
  <c r="AJ212" i="47"/>
  <c r="H216" i="47" l="1"/>
  <c r="H218" i="47" s="1"/>
  <c r="BI212" i="47"/>
  <c r="L5" i="49" l="1"/>
  <c r="I5" i="62" s="1"/>
  <c r="I18" i="62" l="1"/>
  <c r="P19" i="57" l="1"/>
  <c r="M13" i="62" s="1"/>
  <c r="P19" i="52"/>
  <c r="M8" i="62" s="1"/>
  <c r="P15" i="58"/>
  <c r="M14" i="62" s="1"/>
  <c r="P22" i="55"/>
  <c r="M11" i="62" s="1"/>
  <c r="P13" i="50"/>
  <c r="M6" i="62" s="1"/>
  <c r="P28" i="59"/>
  <c r="M15" i="62" s="1"/>
  <c r="P16" i="51"/>
  <c r="M7" i="62" s="1"/>
  <c r="P21" i="61"/>
  <c r="M17" i="62" s="1"/>
  <c r="P5" i="49"/>
  <c r="M5" i="62" s="1"/>
  <c r="P25" i="56"/>
  <c r="M12" i="62" s="1"/>
  <c r="P24" i="60"/>
  <c r="M16" i="62" s="1"/>
  <c r="P21" i="53"/>
  <c r="M9" i="62" s="1"/>
  <c r="P30" i="54"/>
  <c r="M10" i="62" s="1"/>
  <c r="M18" i="62" l="1"/>
  <c r="S18" i="52" l="1"/>
  <c r="S14" i="52"/>
  <c r="S10" i="52"/>
  <c r="S6" i="52"/>
  <c r="S17" i="52"/>
  <c r="S13" i="52"/>
  <c r="S9" i="52"/>
  <c r="S5" i="52"/>
  <c r="S16" i="52"/>
  <c r="S12" i="52"/>
  <c r="S8" i="52"/>
  <c r="S15" i="52"/>
  <c r="S11" i="52"/>
  <c r="S7" i="52"/>
  <c r="S20" i="61"/>
  <c r="S18" i="61"/>
  <c r="S16" i="61"/>
  <c r="S14" i="61"/>
  <c r="S12" i="61"/>
  <c r="S10" i="61"/>
  <c r="S8" i="61"/>
  <c r="S6" i="61"/>
  <c r="S22" i="60"/>
  <c r="S20" i="60"/>
  <c r="S18" i="60"/>
  <c r="S16" i="60"/>
  <c r="S14" i="60"/>
  <c r="S12" i="60"/>
  <c r="S10" i="60"/>
  <c r="S8" i="60"/>
  <c r="S7" i="60"/>
  <c r="S5" i="60"/>
  <c r="S27" i="59"/>
  <c r="S25" i="59"/>
  <c r="S23" i="59"/>
  <c r="S21" i="59"/>
  <c r="S19" i="59"/>
  <c r="S17" i="59"/>
  <c r="S15" i="59"/>
  <c r="S13" i="59"/>
  <c r="S11" i="59"/>
  <c r="S9" i="59"/>
  <c r="S7" i="59"/>
  <c r="S5" i="59"/>
  <c r="S14" i="58"/>
  <c r="S12" i="58"/>
  <c r="S10" i="58"/>
  <c r="S8" i="58"/>
  <c r="S6" i="58"/>
  <c r="S17" i="57"/>
  <c r="S15" i="57"/>
  <c r="S13" i="57"/>
  <c r="S11" i="57"/>
  <c r="S9" i="57"/>
  <c r="S7" i="57"/>
  <c r="S5" i="57"/>
  <c r="S24" i="56"/>
  <c r="S22" i="56"/>
  <c r="S20" i="56"/>
  <c r="S18" i="56"/>
  <c r="S16" i="56"/>
  <c r="S14" i="56"/>
  <c r="S12" i="56"/>
  <c r="S10" i="56"/>
  <c r="S8" i="56"/>
  <c r="S6" i="56"/>
  <c r="S20" i="55"/>
  <c r="S18" i="55"/>
  <c r="S16" i="55"/>
  <c r="S14" i="55"/>
  <c r="S12" i="55"/>
  <c r="S10" i="55"/>
  <c r="S8" i="55"/>
  <c r="S6" i="55"/>
  <c r="S28" i="54"/>
  <c r="S26" i="54"/>
  <c r="S24" i="54"/>
  <c r="S22" i="54"/>
  <c r="S20" i="54"/>
  <c r="S18" i="54"/>
  <c r="S16" i="54"/>
  <c r="S14" i="54"/>
  <c r="S12" i="54"/>
  <c r="S10" i="54"/>
  <c r="S8" i="54"/>
  <c r="S6" i="54"/>
  <c r="S19" i="53"/>
  <c r="S17" i="53"/>
  <c r="S15" i="53"/>
  <c r="S13" i="53"/>
  <c r="S11" i="53"/>
  <c r="S9" i="53"/>
  <c r="S7" i="53"/>
  <c r="S5" i="53"/>
  <c r="S15" i="61"/>
  <c r="S7" i="61"/>
  <c r="S19" i="60"/>
  <c r="S11" i="60"/>
  <c r="S20" i="59"/>
  <c r="S12" i="59"/>
  <c r="S7" i="58"/>
  <c r="S14" i="57"/>
  <c r="S6" i="57"/>
  <c r="S19" i="56"/>
  <c r="S11" i="56"/>
  <c r="S21" i="55"/>
  <c r="S13" i="55"/>
  <c r="S5" i="55"/>
  <c r="S23" i="54"/>
  <c r="S15" i="54"/>
  <c r="S7" i="54"/>
  <c r="S16" i="53"/>
  <c r="S8" i="53"/>
  <c r="S15" i="51"/>
  <c r="S13" i="51"/>
  <c r="S11" i="51"/>
  <c r="S9" i="51"/>
  <c r="S7" i="51"/>
  <c r="S5" i="51"/>
  <c r="S12" i="50"/>
  <c r="S10" i="50"/>
  <c r="S8" i="50"/>
  <c r="S6" i="50"/>
  <c r="S17" i="61"/>
  <c r="S9" i="61"/>
  <c r="S21" i="60"/>
  <c r="S13" i="60"/>
  <c r="S6" i="60"/>
  <c r="S22" i="59"/>
  <c r="S14" i="59"/>
  <c r="S6" i="59"/>
  <c r="S9" i="58"/>
  <c r="S16" i="57"/>
  <c r="S8" i="57"/>
  <c r="S21" i="56"/>
  <c r="S13" i="56"/>
  <c r="S5" i="56"/>
  <c r="S15" i="55"/>
  <c r="S7" i="55"/>
  <c r="S25" i="54"/>
  <c r="S17" i="54"/>
  <c r="S9" i="54"/>
  <c r="S18" i="53"/>
  <c r="S10" i="53"/>
  <c r="S19" i="61"/>
  <c r="S11" i="61"/>
  <c r="S23" i="60"/>
  <c r="S15" i="60"/>
  <c r="S24" i="59"/>
  <c r="S16" i="59"/>
  <c r="S8" i="59"/>
  <c r="S11" i="58"/>
  <c r="S18" i="57"/>
  <c r="S10" i="57"/>
  <c r="S23" i="56"/>
  <c r="S15" i="56"/>
  <c r="S7" i="56"/>
  <c r="S17" i="55"/>
  <c r="S9" i="55"/>
  <c r="S27" i="54"/>
  <c r="S19" i="54"/>
  <c r="S11" i="54"/>
  <c r="S20" i="53"/>
  <c r="S12" i="53"/>
  <c r="S14" i="51"/>
  <c r="S12" i="51"/>
  <c r="S10" i="51"/>
  <c r="S8" i="51"/>
  <c r="S6" i="51"/>
  <c r="S11" i="50"/>
  <c r="S9" i="50"/>
  <c r="S7" i="50"/>
  <c r="S5" i="50"/>
  <c r="S13" i="61"/>
  <c r="S5" i="61"/>
  <c r="S17" i="60"/>
  <c r="S9" i="60"/>
  <c r="S26" i="59"/>
  <c r="S10" i="59"/>
  <c r="S13" i="58"/>
  <c r="S5" i="58"/>
  <c r="S9" i="56"/>
  <c r="S19" i="55"/>
  <c r="S29" i="54"/>
  <c r="S13" i="54"/>
  <c r="S14" i="53"/>
  <c r="S18" i="59"/>
  <c r="S12" i="57"/>
  <c r="S17" i="56"/>
  <c r="S11" i="55"/>
  <c r="S21" i="54"/>
  <c r="S5" i="54"/>
  <c r="S6" i="53"/>
  <c r="Q19" i="57" l="1"/>
  <c r="N13" i="62" s="1"/>
  <c r="P13" i="62" s="1"/>
  <c r="S4" i="57"/>
  <c r="S19" i="57" s="1"/>
  <c r="Q21" i="53"/>
  <c r="N9" i="62" s="1"/>
  <c r="P9" i="62" s="1"/>
  <c r="S4" i="53"/>
  <c r="S21" i="53" s="1"/>
  <c r="Q22" i="55"/>
  <c r="N11" i="62" s="1"/>
  <c r="P11" i="62" s="1"/>
  <c r="S4" i="55"/>
  <c r="S22" i="55" s="1"/>
  <c r="Q13" i="50"/>
  <c r="N6" i="62" s="1"/>
  <c r="P6" i="62" s="1"/>
  <c r="S4" i="50"/>
  <c r="S13" i="50" s="1"/>
  <c r="Q30" i="54"/>
  <c r="N10" i="62" s="1"/>
  <c r="P10" i="62" s="1"/>
  <c r="S4" i="54"/>
  <c r="S30" i="54" s="1"/>
  <c r="Q19" i="52"/>
  <c r="N8" i="62" s="1"/>
  <c r="P8" i="62" s="1"/>
  <c r="S4" i="52"/>
  <c r="S19" i="52" s="1"/>
  <c r="Q5" i="49"/>
  <c r="N5" i="62" s="1"/>
  <c r="S4" i="49"/>
  <c r="S5" i="49" s="1"/>
  <c r="Q25" i="56"/>
  <c r="N12" i="62" s="1"/>
  <c r="P12" i="62" s="1"/>
  <c r="S4" i="56"/>
  <c r="S25" i="56" s="1"/>
  <c r="Q28" i="59"/>
  <c r="N15" i="62" s="1"/>
  <c r="P15" i="62" s="1"/>
  <c r="S4" i="59"/>
  <c r="S28" i="59" s="1"/>
  <c r="Q15" i="58"/>
  <c r="N14" i="62" s="1"/>
  <c r="P14" i="62" s="1"/>
  <c r="S4" i="58"/>
  <c r="S15" i="58" s="1"/>
  <c r="Q21" i="61"/>
  <c r="N17" i="62" s="1"/>
  <c r="P17" i="62" s="1"/>
  <c r="S4" i="61"/>
  <c r="S21" i="61" s="1"/>
  <c r="Q16" i="51"/>
  <c r="N7" i="62" s="1"/>
  <c r="P7" i="62" s="1"/>
  <c r="S4" i="51"/>
  <c r="S16" i="51" s="1"/>
  <c r="Q24" i="60"/>
  <c r="N16" i="62" s="1"/>
  <c r="P16" i="62" s="1"/>
  <c r="S4" i="60"/>
  <c r="S24" i="60" s="1"/>
  <c r="N18" i="62" l="1"/>
  <c r="P5" i="62"/>
  <c r="P18" i="6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Fulvio Tallarita</author>
    <author>SABRY</author>
  </authors>
  <commentList>
    <comment ref="B4" authorId="0" shapeId="0" xr:uid="{00000000-0006-0000-0D00-000001000000}">
      <text>
        <r>
          <rPr>
            <b/>
            <sz val="9"/>
            <color indexed="81"/>
            <rFont val="Tahoma"/>
            <family val="2"/>
          </rPr>
          <t>organico con incremento 100 unità - ai sensi D.L. 178/2020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4" authorId="1" shapeId="0" xr:uid="{00000000-0006-0000-0D00-000002000000}">
      <text>
        <r>
          <rPr>
            <b/>
            <sz val="9"/>
            <color indexed="81"/>
            <rFont val="Tahoma"/>
            <family val="2"/>
          </rPr>
          <t>incremento 40 posti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4" authorId="1" shapeId="0" xr:uid="{00000000-0006-0000-0D00-000003000000}">
      <text>
        <r>
          <rPr>
            <b/>
            <sz val="9"/>
            <color indexed="81"/>
            <rFont val="Tahoma"/>
            <family val="2"/>
          </rPr>
          <t xml:space="preserve">riduzione 40 posti
</t>
        </r>
      </text>
    </comment>
  </commentList>
</comments>
</file>

<file path=xl/sharedStrings.xml><?xml version="1.0" encoding="utf-8"?>
<sst xmlns="http://schemas.openxmlformats.org/spreadsheetml/2006/main" count="1829" uniqueCount="537">
  <si>
    <t>CAMPANIA</t>
  </si>
  <si>
    <t>LOMBARDIA</t>
  </si>
  <si>
    <t>LAZIO, ABRUZZO E MOLISE</t>
  </si>
  <si>
    <t>SICILIA</t>
  </si>
  <si>
    <t>PIEMONTE, VALLE D'AOSTA E LIGURIA</t>
  </si>
  <si>
    <t>SARDEGNA</t>
  </si>
  <si>
    <t>PUGLIA E BASILICATA</t>
  </si>
  <si>
    <t>CALABRIA</t>
  </si>
  <si>
    <t>TOSCANA E UMBRIA</t>
  </si>
  <si>
    <t>EMILIA ROMAGNA E MARCHE</t>
  </si>
  <si>
    <t>VENETO, FRIULI VENEZIA GIULIA E TRENTINO ALTO ADIGE</t>
  </si>
  <si>
    <t>Funzionario contabile</t>
  </si>
  <si>
    <t>Funzionario informatico</t>
  </si>
  <si>
    <t>Funzionario della professionalità giuridico-pedagogica</t>
  </si>
  <si>
    <t>Funzionario dell'organizzazione e delle relazioni</t>
  </si>
  <si>
    <t>Funzionario tecnico</t>
  </si>
  <si>
    <t>Funzionario linguistico</t>
  </si>
  <si>
    <t>Funzionario della professionalità di mediazione culturale</t>
  </si>
  <si>
    <t>Operatore</t>
  </si>
  <si>
    <t>Assistente amministrativo</t>
  </si>
  <si>
    <t>Assistente linguistico</t>
  </si>
  <si>
    <t>Contabile</t>
  </si>
  <si>
    <t>Assistente informatico</t>
  </si>
  <si>
    <t>Assistente tecnico</t>
  </si>
  <si>
    <t>Ausiliario</t>
  </si>
  <si>
    <t>TOTALE</t>
  </si>
  <si>
    <t>S. PIETRO IN CLARENZA</t>
  </si>
  <si>
    <t>PORTICI</t>
  </si>
  <si>
    <t xml:space="preserve"> </t>
  </si>
  <si>
    <t>Tipologia</t>
  </si>
  <si>
    <t>Capienza regolamentare detenuti al 30.09.2016</t>
  </si>
  <si>
    <t>AGRIGENTO</t>
  </si>
  <si>
    <t>CC</t>
  </si>
  <si>
    <t>ALBA "G. MONTALTO"</t>
  </si>
  <si>
    <t>CR</t>
  </si>
  <si>
    <t>ALESSANDRIA "CANTIELLO E GAETA" E ALESSANDRIA SAN MICHELE</t>
  </si>
  <si>
    <t>CC e CR</t>
  </si>
  <si>
    <t>ALGHERO "G. TOMASIELLO"</t>
  </si>
  <si>
    <t>ANCONA MONTACUTO E ANCONA BARCAGLIONE</t>
  </si>
  <si>
    <t>AOSTA BRISSOGNE</t>
  </si>
  <si>
    <t>AREZZO</t>
  </si>
  <si>
    <t>ARIANO IRPINO</t>
  </si>
  <si>
    <t>ARIENZO</t>
  </si>
  <si>
    <t>ASCOLI PICENO</t>
  </si>
  <si>
    <t>ASTI</t>
  </si>
  <si>
    <t>AUGUSTA</t>
  </si>
  <si>
    <t>AVELLINO BELLIZZI</t>
  </si>
  <si>
    <t>AVERSA "FILIPPO SAPORITO"</t>
  </si>
  <si>
    <t>AVEZZANO</t>
  </si>
  <si>
    <t>BARCELLONA POZZO DI GOTTO</t>
  </si>
  <si>
    <t>BARI "FRANCESCO RUCCI"</t>
  </si>
  <si>
    <t xml:space="preserve">CC </t>
  </si>
  <si>
    <t>BELLUNO</t>
  </si>
  <si>
    <t>BENEVENTO</t>
  </si>
  <si>
    <t>BERGAMO</t>
  </si>
  <si>
    <t>BIELLA</t>
  </si>
  <si>
    <t>BOLOGNA "DOZZA"</t>
  </si>
  <si>
    <t>BOLZANO</t>
  </si>
  <si>
    <t>BRESCIA CANTON MONBELLO E BRESCIA VERZIANO</t>
  </si>
  <si>
    <t>BRINDISI</t>
  </si>
  <si>
    <t>BUSTO ARSIZIO</t>
  </si>
  <si>
    <t>CAGLIARI "ETTORE SCALAS"</t>
  </si>
  <si>
    <t>CALTAGIRONE</t>
  </si>
  <si>
    <t>CALTANISSETTA</t>
  </si>
  <si>
    <t>CAMERINO</t>
  </si>
  <si>
    <t>CAMPOBASSO</t>
  </si>
  <si>
    <t>CARINOLA "G.B. NOVELLI"</t>
  </si>
  <si>
    <t>CASSINO</t>
  </si>
  <si>
    <t>CASTELFRANCO EMILIA</t>
  </si>
  <si>
    <t>CASTELVETRANO</t>
  </si>
  <si>
    <t>CASTROVILLARI "R. SISCA"</t>
  </si>
  <si>
    <t>CATANIA BICOCCA</t>
  </si>
  <si>
    <t>CATANIA PIAZZA LANZA</t>
  </si>
  <si>
    <t>CATANZARO "U. CARIDI"</t>
  </si>
  <si>
    <t>CHIAVARI</t>
  </si>
  <si>
    <t>CHIETI</t>
  </si>
  <si>
    <t>CIVITAVECCHIA E CIVITAVECCHIA "G. PASSERINI"</t>
  </si>
  <si>
    <t>COMO</t>
  </si>
  <si>
    <t>COSENZA "S. COSMAI"</t>
  </si>
  <si>
    <t>CREMONA</t>
  </si>
  <si>
    <t>CROTONE</t>
  </si>
  <si>
    <t>CUNEO</t>
  </si>
  <si>
    <t>EBOLI</t>
  </si>
  <si>
    <t>ENNA</t>
  </si>
  <si>
    <t>FAVIGNANA "G. BARRACO"</t>
  </si>
  <si>
    <t>FERMO</t>
  </si>
  <si>
    <t>FERRARA</t>
  </si>
  <si>
    <t>FIRENZE "MARIO GOZZINI"</t>
  </si>
  <si>
    <t>FIRENZE SOLLICCIANO</t>
  </si>
  <si>
    <t>FOGGIA</t>
  </si>
  <si>
    <t>FORLI'</t>
  </si>
  <si>
    <t xml:space="preserve">FOSSANO </t>
  </si>
  <si>
    <t>FOSSOMBRONE</t>
  </si>
  <si>
    <t>FROSINONE "G. PAGLIEI"</t>
  </si>
  <si>
    <t>GELA</t>
  </si>
  <si>
    <t>GENOVA MARASSI</t>
  </si>
  <si>
    <t>GENOVA PONTEDECIMO</t>
  </si>
  <si>
    <t>GIARRE</t>
  </si>
  <si>
    <t>GORIZIA</t>
  </si>
  <si>
    <t>GROSSETO</t>
  </si>
  <si>
    <t>IMPERIA</t>
  </si>
  <si>
    <t>IS ARENAS ARBUS</t>
  </si>
  <si>
    <t>ISERNIA</t>
  </si>
  <si>
    <t>ISILI</t>
  </si>
  <si>
    <t>IVREA</t>
  </si>
  <si>
    <t>LA SPEZIA</t>
  </si>
  <si>
    <t>LANCIANO</t>
  </si>
  <si>
    <t>LANUSEI "S. DANIELE"</t>
  </si>
  <si>
    <t>L'AQUILA</t>
  </si>
  <si>
    <t>LARINO</t>
  </si>
  <si>
    <t>LATINA</t>
  </si>
  <si>
    <t>LAUREANA DI BORRELLO "L. DAGA"</t>
  </si>
  <si>
    <t>LECCE N.C.</t>
  </si>
  <si>
    <t>LECCO</t>
  </si>
  <si>
    <t>LIVORNO</t>
  </si>
  <si>
    <t>LOCRI</t>
  </si>
  <si>
    <t>LODI</t>
  </si>
  <si>
    <t>LUCCA</t>
  </si>
  <si>
    <t>LUCERA</t>
  </si>
  <si>
    <t>MAMONE-LODE'</t>
  </si>
  <si>
    <t>MANTOVA</t>
  </si>
  <si>
    <t>MASSA</t>
  </si>
  <si>
    <t>MASSA MARITTIMA</t>
  </si>
  <si>
    <t>MATERA</t>
  </si>
  <si>
    <t>MELFI</t>
  </si>
  <si>
    <t>MESSINA</t>
  </si>
  <si>
    <t>MILANO "OPERA"</t>
  </si>
  <si>
    <t>MILANO "SAN VITTORE"</t>
  </si>
  <si>
    <t>MILANO BOLLATE</t>
  </si>
  <si>
    <t>MODENA</t>
  </si>
  <si>
    <t>MONZA</t>
  </si>
  <si>
    <t>NAPOLI "G. SALVIA"</t>
  </si>
  <si>
    <t xml:space="preserve">NAPOLI SECONDIGLIANO </t>
  </si>
  <si>
    <t>NOTO</t>
  </si>
  <si>
    <t>NOVARA</t>
  </si>
  <si>
    <t>NUORO</t>
  </si>
  <si>
    <t>ORISTANO "S. SORO"</t>
  </si>
  <si>
    <t>ORVIETO</t>
  </si>
  <si>
    <t>PADOVA</t>
  </si>
  <si>
    <t xml:space="preserve">PALERMO "PAGLIARELLI" </t>
  </si>
  <si>
    <t>PALERMO UCCIARDONE</t>
  </si>
  <si>
    <t>PALIANO</t>
  </si>
  <si>
    <t>PALMI "F. SALSONE"</t>
  </si>
  <si>
    <t>PAOLA</t>
  </si>
  <si>
    <t>PARMA</t>
  </si>
  <si>
    <t>PAVIA</t>
  </si>
  <si>
    <t>PERUGIA CAPANNE</t>
  </si>
  <si>
    <t xml:space="preserve">PESARO </t>
  </si>
  <si>
    <t xml:space="preserve">PESCARA </t>
  </si>
  <si>
    <t>PIACENZA "S. LAZZARO"</t>
  </si>
  <si>
    <t>PIAZZA ARMERINA</t>
  </si>
  <si>
    <t>PISA</t>
  </si>
  <si>
    <t>PISTOIA</t>
  </si>
  <si>
    <t>PORDENONE</t>
  </si>
  <si>
    <t>PORTO AZZURRO</t>
  </si>
  <si>
    <t>POTENZA "A. SANTORO"</t>
  </si>
  <si>
    <t>POZZUOLI</t>
  </si>
  <si>
    <t>CCF</t>
  </si>
  <si>
    <t xml:space="preserve">PRATO </t>
  </si>
  <si>
    <t>RAGUSA</t>
  </si>
  <si>
    <t>RAVENNA</t>
  </si>
  <si>
    <t>REGGIO CALABRIA "ARGHILLA'" E REGGIO CALABRIA "G. PANZERA"</t>
  </si>
  <si>
    <t>REGGIO EMILIA</t>
  </si>
  <si>
    <t>RIETI N.C.</t>
  </si>
  <si>
    <t>RIMINI</t>
  </si>
  <si>
    <t>ROMA "REGINA COELI"</t>
  </si>
  <si>
    <t>ROMA REBIBBIA</t>
  </si>
  <si>
    <t xml:space="preserve">ROMA REBIBBIA </t>
  </si>
  <si>
    <t>ROMA REBIBBIA III</t>
  </si>
  <si>
    <t>ROMA REBIBBIA N.C.</t>
  </si>
  <si>
    <t>ROSSANO N.C.</t>
  </si>
  <si>
    <t>ROVIGO</t>
  </si>
  <si>
    <t>SALERNO "A. CAPUTO"</t>
  </si>
  <si>
    <t>SALUZZO "RODOLFO MORANDI"</t>
  </si>
  <si>
    <t>SAN CATALDO</t>
  </si>
  <si>
    <t>SAN GIMIGNANO</t>
  </si>
  <si>
    <t>SAN SEVERO</t>
  </si>
  <si>
    <t xml:space="preserve">SANREMO N.C. </t>
  </si>
  <si>
    <t>SANTA MARIA CAPUA VETERE</t>
  </si>
  <si>
    <t>SANT'ANGELO DEI LOMBARDI</t>
  </si>
  <si>
    <t>SASSARI</t>
  </si>
  <si>
    <t>SCIACCA</t>
  </si>
  <si>
    <t>SIENA</t>
  </si>
  <si>
    <t>SIRACUSA</t>
  </si>
  <si>
    <t>SONDRIO</t>
  </si>
  <si>
    <t>SPOLETO</t>
  </si>
  <si>
    <t>SULMONA</t>
  </si>
  <si>
    <t>TARANTO</t>
  </si>
  <si>
    <t>TEMPIO PAUSANIA "P. PITTALIS"</t>
  </si>
  <si>
    <t>TERAMO</t>
  </si>
  <si>
    <t>TERMINI IMERESE</t>
  </si>
  <si>
    <t>TERNI</t>
  </si>
  <si>
    <t>TOLMEZZO</t>
  </si>
  <si>
    <t>TORINO "LO RUSSO E COTUGNO"</t>
  </si>
  <si>
    <t>TRANI</t>
  </si>
  <si>
    <t>TRAPANI</t>
  </si>
  <si>
    <t>TRENTO " SPINI DI GARDOLO"</t>
  </si>
  <si>
    <t>TREVISO</t>
  </si>
  <si>
    <t>TRIESTE</t>
  </si>
  <si>
    <t>TURI</t>
  </si>
  <si>
    <t>UDINE</t>
  </si>
  <si>
    <t>VALLO DELLA LUCANIA</t>
  </si>
  <si>
    <t>VARESE</t>
  </si>
  <si>
    <t>VASTO</t>
  </si>
  <si>
    <t>CL</t>
  </si>
  <si>
    <t>VELLETRI</t>
  </si>
  <si>
    <t>VENEZIA</t>
  </si>
  <si>
    <t>CRF</t>
  </si>
  <si>
    <t>VERBANIA</t>
  </si>
  <si>
    <t>VERCELLI</t>
  </si>
  <si>
    <t>VERONA MONTORIO</t>
  </si>
  <si>
    <t>VIBO VALENTIA N.C.</t>
  </si>
  <si>
    <t>VICENZA</t>
  </si>
  <si>
    <t>VIGEVANO</t>
  </si>
  <si>
    <t>VITERBO N.C.</t>
  </si>
  <si>
    <t>VOGHERA N.C.</t>
  </si>
  <si>
    <t>VOLTERRA</t>
  </si>
  <si>
    <t>CC e CRF</t>
  </si>
  <si>
    <t>CAIRO MONTENOTTE</t>
  </si>
  <si>
    <t>ROMA</t>
  </si>
  <si>
    <t>Funzionario della professionalità giuridico-pedagogica - proposta PRAP</t>
  </si>
  <si>
    <t>Funzionario della professionalità giuridico-pedagogica - Presenti</t>
  </si>
  <si>
    <t>Funzionario contabile - proposta PRAP</t>
  </si>
  <si>
    <t>Funzionario dell'organizzazione e delle relazioni - proposta PRAP</t>
  </si>
  <si>
    <t>Funzionario informatico - proposta PRAP</t>
  </si>
  <si>
    <t>Funzionario tecnico - proposta PRAP</t>
  </si>
  <si>
    <t>Funzionario linguistico - proposta PRAP</t>
  </si>
  <si>
    <t>Funzionario della professionalità di mediazione culturale - proposta PRAP</t>
  </si>
  <si>
    <t>Operatore - proposta PRAP</t>
  </si>
  <si>
    <t>Assistente amministrativo - proposta PRAP</t>
  </si>
  <si>
    <t>Assistente linguistico - proposta PRAP</t>
  </si>
  <si>
    <t>Contabile - proposta PRAP</t>
  </si>
  <si>
    <t>Assistente informatico - proposta PRAP</t>
  </si>
  <si>
    <t>Assistente tecnico - proposta PRAP</t>
  </si>
  <si>
    <t>Ausiliario - proposta PRAP</t>
  </si>
  <si>
    <t>Funzionario contabile - Presenti</t>
  </si>
  <si>
    <t>Funzionario dell'organizzazione e delle relazioni - Presenti</t>
  </si>
  <si>
    <t>Funzionario informatico - Presenti</t>
  </si>
  <si>
    <t>Funzionario tecnico - Presenti</t>
  </si>
  <si>
    <t>Funzionario linguistico - Presenti</t>
  </si>
  <si>
    <t>Funzionario della professionalità di mediazione culturale - Presenti</t>
  </si>
  <si>
    <t>Operatore - Presenti</t>
  </si>
  <si>
    <t>Assistente amministrativo - Presenti</t>
  </si>
  <si>
    <t>Assistente linguistico - Presenti</t>
  </si>
  <si>
    <t>Contabile - Presenti</t>
  </si>
  <si>
    <t>Assistente informatico - Presenti</t>
  </si>
  <si>
    <t>Assistente tecnico - Presenti</t>
  </si>
  <si>
    <t>Ausiliario - Presenti</t>
  </si>
  <si>
    <t>DAP</t>
  </si>
  <si>
    <t>PRAP</t>
  </si>
  <si>
    <t>DISTACCAMENTO</t>
  </si>
  <si>
    <t>SCUOLA</t>
  </si>
  <si>
    <t>ISTITUTO DI ISTRUZIONE</t>
  </si>
  <si>
    <t>DIREZIONE GENERALE FORMAZIONE</t>
  </si>
  <si>
    <t>Struttura</t>
  </si>
  <si>
    <t>Sede</t>
  </si>
  <si>
    <t>PERUGIA</t>
  </si>
  <si>
    <t>POTENZA</t>
  </si>
  <si>
    <t>GENOVA</t>
  </si>
  <si>
    <t>PESCARA</t>
  </si>
  <si>
    <t>ANCONA</t>
  </si>
  <si>
    <t>AMMINISTRAZIONE CENTRALE</t>
  </si>
  <si>
    <t>SCUOLA SUPERIORE ESECUZIONE PENALE</t>
  </si>
  <si>
    <t>Funzionario della professionalità giuridico-pedagogica dotazione definitiva</t>
  </si>
  <si>
    <t>Funzionario contabile dotazione definitiva</t>
  </si>
  <si>
    <t>Funzionario dell'organizzazione e delle relazioni dotazione definitiva</t>
  </si>
  <si>
    <t>ALTAMURA sezione distaccata di MATERA</t>
  </si>
  <si>
    <t>Funzionario informatico dotazione definitiva</t>
  </si>
  <si>
    <t>Funzionario tecnico dotazione definitiva</t>
  </si>
  <si>
    <t>Funzionario linguistico dotazione definitiva</t>
  </si>
  <si>
    <t>Funzionario della professionalità di mediazione culturale dotazione definitiva</t>
  </si>
  <si>
    <t>Operatore dotazione definitiva</t>
  </si>
  <si>
    <t>Assistente amministrativo dotazione definitiva</t>
  </si>
  <si>
    <t>Assistente linguistico dotazione definitiva</t>
  </si>
  <si>
    <t>Contabile dotazione definitiva</t>
  </si>
  <si>
    <t>Assistente informatico dotazione definitiva</t>
  </si>
  <si>
    <t>Assistente tecnico dotazione definitiva</t>
  </si>
  <si>
    <t>Ausiliario dotazione definitiva</t>
  </si>
  <si>
    <t>GORGONA</t>
  </si>
  <si>
    <t>Terza area</t>
  </si>
  <si>
    <t>Seconda area</t>
  </si>
  <si>
    <t>Prima area</t>
  </si>
  <si>
    <t>Totale</t>
  </si>
  <si>
    <t>TRENTO "SPINI DI GARDOLO"</t>
  </si>
  <si>
    <t>LAURO</t>
  </si>
  <si>
    <t>ICAM</t>
  </si>
  <si>
    <t>MV</t>
  </si>
  <si>
    <t>FIRENZE</t>
  </si>
  <si>
    <t>Tabella A</t>
  </si>
  <si>
    <t>Ripartizione territoriale della dotazione organica prevista dalla tabella E del D.P.C.M. 15 giugno 2015, n. 84.</t>
  </si>
  <si>
    <t>Tabella B</t>
  </si>
  <si>
    <t>Tabella C</t>
  </si>
  <si>
    <t>Tabella D</t>
  </si>
  <si>
    <t>Tabella E</t>
  </si>
  <si>
    <t>Tabella F</t>
  </si>
  <si>
    <t>Tabella G</t>
  </si>
  <si>
    <t>Tabella H</t>
  </si>
  <si>
    <t>Tabella I</t>
  </si>
  <si>
    <t>Tabella L</t>
  </si>
  <si>
    <t>Tabella M</t>
  </si>
  <si>
    <t>Tabella N</t>
  </si>
  <si>
    <t>Tabella O</t>
  </si>
  <si>
    <t>XX07</t>
  </si>
  <si>
    <t>SA04</t>
  </si>
  <si>
    <t>XX10</t>
  </si>
  <si>
    <t>SA01</t>
  </si>
  <si>
    <t>SA02</t>
  </si>
  <si>
    <t>SF01</t>
  </si>
  <si>
    <t>SA08</t>
  </si>
  <si>
    <t>SA06</t>
  </si>
  <si>
    <t>SA05</t>
  </si>
  <si>
    <t>SF08</t>
  </si>
  <si>
    <t>CASTIGLIONE DELLE STIVIERE</t>
  </si>
  <si>
    <t>HH12</t>
  </si>
  <si>
    <t>HH11</t>
  </si>
  <si>
    <t>HH04</t>
  </si>
  <si>
    <t>HH39</t>
  </si>
  <si>
    <t>HH43</t>
  </si>
  <si>
    <t>HH06</t>
  </si>
  <si>
    <t>HH19</t>
  </si>
  <si>
    <t>HH20</t>
  </si>
  <si>
    <t>PR14</t>
  </si>
  <si>
    <t>HH44</t>
  </si>
  <si>
    <t>HH07</t>
  </si>
  <si>
    <t>FF30</t>
  </si>
  <si>
    <t>HH41</t>
  </si>
  <si>
    <t>FF18</t>
  </si>
  <si>
    <t>FF32</t>
  </si>
  <si>
    <t>FF03</t>
  </si>
  <si>
    <t>FF08</t>
  </si>
  <si>
    <t>FF29</t>
  </si>
  <si>
    <t>FF64</t>
  </si>
  <si>
    <t>FF01</t>
  </si>
  <si>
    <t>FF58</t>
  </si>
  <si>
    <t>FF56</t>
  </si>
  <si>
    <t>PR11</t>
  </si>
  <si>
    <t>FF11</t>
  </si>
  <si>
    <t>FF04</t>
  </si>
  <si>
    <t>FF24</t>
  </si>
  <si>
    <t>FF68</t>
  </si>
  <si>
    <t>PD08</t>
  </si>
  <si>
    <t>EE04</t>
  </si>
  <si>
    <t>EE27</t>
  </si>
  <si>
    <t>BB03</t>
  </si>
  <si>
    <t>BB07</t>
  </si>
  <si>
    <t>EE16</t>
  </si>
  <si>
    <t>BB08</t>
  </si>
  <si>
    <t>BB09</t>
  </si>
  <si>
    <t>EE14</t>
  </si>
  <si>
    <t>BB10</t>
  </si>
  <si>
    <t>BB11</t>
  </si>
  <si>
    <t>EE24</t>
  </si>
  <si>
    <t>BB04</t>
  </si>
  <si>
    <t>PR21</t>
  </si>
  <si>
    <t>BB13</t>
  </si>
  <si>
    <t>BB29</t>
  </si>
  <si>
    <t>BB15</t>
  </si>
  <si>
    <t>EE10</t>
  </si>
  <si>
    <t>FF12</t>
  </si>
  <si>
    <t>EE06</t>
  </si>
  <si>
    <t>EE17</t>
  </si>
  <si>
    <t>EE32</t>
  </si>
  <si>
    <t>EE07</t>
  </si>
  <si>
    <t>FF19</t>
  </si>
  <si>
    <t>EE18</t>
  </si>
  <si>
    <t>EE11</t>
  </si>
  <si>
    <t>FF25</t>
  </si>
  <si>
    <t>EE23</t>
  </si>
  <si>
    <t>EE22</t>
  </si>
  <si>
    <t>EE05</t>
  </si>
  <si>
    <t>PR20</t>
  </si>
  <si>
    <t>EE48</t>
  </si>
  <si>
    <t>EE02</t>
  </si>
  <si>
    <t>EE01</t>
  </si>
  <si>
    <t>EE28</t>
  </si>
  <si>
    <t>EE29</t>
  </si>
  <si>
    <t>EE39</t>
  </si>
  <si>
    <t>EE12</t>
  </si>
  <si>
    <t>EE13</t>
  </si>
  <si>
    <t>EE19</t>
  </si>
  <si>
    <t>EE20</t>
  </si>
  <si>
    <t>EE09</t>
  </si>
  <si>
    <t>PD10</t>
  </si>
  <si>
    <t>BB06</t>
  </si>
  <si>
    <t>BB02</t>
  </si>
  <si>
    <t>BB16</t>
  </si>
  <si>
    <t>BB17</t>
  </si>
  <si>
    <t>BB18</t>
  </si>
  <si>
    <t>BB19</t>
  </si>
  <si>
    <t>BB20</t>
  </si>
  <si>
    <t>BB21</t>
  </si>
  <si>
    <t>BB50</t>
  </si>
  <si>
    <t>BB39</t>
  </si>
  <si>
    <t>BB01</t>
  </si>
  <si>
    <t>BB22</t>
  </si>
  <si>
    <t>BB23</t>
  </si>
  <si>
    <t>PR03</t>
  </si>
  <si>
    <t>BB24</t>
  </si>
  <si>
    <t>BB25</t>
  </si>
  <si>
    <t>BB26</t>
  </si>
  <si>
    <t>BB37</t>
  </si>
  <si>
    <t>AA26</t>
  </si>
  <si>
    <t>AA48</t>
  </si>
  <si>
    <t>AA11</t>
  </si>
  <si>
    <t>AA10</t>
  </si>
  <si>
    <t>AA12</t>
  </si>
  <si>
    <t>AA21</t>
  </si>
  <si>
    <t>AA20</t>
  </si>
  <si>
    <t>AA05</t>
  </si>
  <si>
    <t>AA02</t>
  </si>
  <si>
    <t>AA45</t>
  </si>
  <si>
    <t>AA06</t>
  </si>
  <si>
    <t>AA27</t>
  </si>
  <si>
    <t>AA07</t>
  </si>
  <si>
    <t>AA19</t>
  </si>
  <si>
    <t>PD02</t>
  </si>
  <si>
    <t>PR18</t>
  </si>
  <si>
    <t>AA03</t>
  </si>
  <si>
    <t>AA16</t>
  </si>
  <si>
    <t>AA42</t>
  </si>
  <si>
    <t>AA14</t>
  </si>
  <si>
    <t>AA13</t>
  </si>
  <si>
    <t xml:space="preserve">CATANZARO            </t>
  </si>
  <si>
    <t xml:space="preserve">NAPOLI </t>
  </si>
  <si>
    <t xml:space="preserve">BOLOGNA  </t>
  </si>
  <si>
    <t xml:space="preserve">ROMA   </t>
  </si>
  <si>
    <t xml:space="preserve">MILANO   </t>
  </si>
  <si>
    <t xml:space="preserve">TORINO   </t>
  </si>
  <si>
    <t xml:space="preserve">BARI   </t>
  </si>
  <si>
    <t xml:space="preserve">CAGLIARI  </t>
  </si>
  <si>
    <t xml:space="preserve">PALERMO   </t>
  </si>
  <si>
    <t xml:space="preserve">FIRENZE  </t>
  </si>
  <si>
    <t xml:space="preserve">PADOVA  </t>
  </si>
  <si>
    <t>LL02</t>
  </si>
  <si>
    <t>LL01</t>
  </si>
  <si>
    <t>LL04</t>
  </si>
  <si>
    <t>LL05</t>
  </si>
  <si>
    <t>LL06</t>
  </si>
  <si>
    <t>LL07</t>
  </si>
  <si>
    <t>LL08</t>
  </si>
  <si>
    <t>LL09</t>
  </si>
  <si>
    <t>PR17</t>
  </si>
  <si>
    <t>LL10</t>
  </si>
  <si>
    <t>LL11</t>
  </si>
  <si>
    <t>KK19</t>
  </si>
  <si>
    <t>KK05</t>
  </si>
  <si>
    <t>HH08</t>
  </si>
  <si>
    <t>KK14</t>
  </si>
  <si>
    <t>KK09</t>
  </si>
  <si>
    <t>KK29</t>
  </si>
  <si>
    <t>KK24</t>
  </si>
  <si>
    <t>KK02</t>
  </si>
  <si>
    <t>KK10</t>
  </si>
  <si>
    <t>KK12</t>
  </si>
  <si>
    <t>KK33</t>
  </si>
  <si>
    <t>KK26</t>
  </si>
  <si>
    <t>HH01</t>
  </si>
  <si>
    <t>KK06</t>
  </si>
  <si>
    <t>KK23</t>
  </si>
  <si>
    <t>KK01</t>
  </si>
  <si>
    <t>KK18</t>
  </si>
  <si>
    <t>PR16</t>
  </si>
  <si>
    <t>KK07</t>
  </si>
  <si>
    <t>KK22</t>
  </si>
  <si>
    <t>KK13</t>
  </si>
  <si>
    <t>KK08</t>
  </si>
  <si>
    <t>KK04</t>
  </si>
  <si>
    <t>KK03</t>
  </si>
  <si>
    <t>DD05</t>
  </si>
  <si>
    <t>DD49</t>
  </si>
  <si>
    <t>DD27</t>
  </si>
  <si>
    <t>DD20</t>
  </si>
  <si>
    <t>DD08</t>
  </si>
  <si>
    <t>DD09</t>
  </si>
  <si>
    <t>AA08</t>
  </si>
  <si>
    <t>DD22</t>
  </si>
  <si>
    <t>DD14</t>
  </si>
  <si>
    <t>DD55</t>
  </si>
  <si>
    <t>DD02</t>
  </si>
  <si>
    <t>DD16</t>
  </si>
  <si>
    <t>DD03</t>
  </si>
  <si>
    <t>PR19</t>
  </si>
  <si>
    <t>DD43</t>
  </si>
  <si>
    <t>DD12</t>
  </si>
  <si>
    <t>DD17</t>
  </si>
  <si>
    <t>DD23</t>
  </si>
  <si>
    <t>DD18</t>
  </si>
  <si>
    <t>DD13</t>
  </si>
  <si>
    <t>CC05</t>
  </si>
  <si>
    <t>CC03</t>
  </si>
  <si>
    <t>CC14</t>
  </si>
  <si>
    <t>CC18</t>
  </si>
  <si>
    <t>CC25</t>
  </si>
  <si>
    <t>CC13</t>
  </si>
  <si>
    <t>PR05</t>
  </si>
  <si>
    <t>CC31</t>
  </si>
  <si>
    <t>CC26</t>
  </si>
  <si>
    <t>CC30</t>
  </si>
  <si>
    <t>CC07</t>
  </si>
  <si>
    <t>CC02</t>
  </si>
  <si>
    <t>CC10</t>
  </si>
  <si>
    <t>CC16</t>
  </si>
  <si>
    <t>CC19</t>
  </si>
  <si>
    <t>CC17</t>
  </si>
  <si>
    <t>CC09</t>
  </si>
  <si>
    <t>FM04</t>
  </si>
  <si>
    <t>FF05</t>
  </si>
  <si>
    <t>FF06</t>
  </si>
  <si>
    <t>FF13</t>
  </si>
  <si>
    <t>FF34</t>
  </si>
  <si>
    <t>FF14</t>
  </si>
  <si>
    <t>HH14</t>
  </si>
  <si>
    <t>HH15</t>
  </si>
  <si>
    <t>HH02</t>
  </si>
  <si>
    <t>PR22</t>
  </si>
  <si>
    <t>FF23</t>
  </si>
  <si>
    <t>FF17</t>
  </si>
  <si>
    <t>FF15</t>
  </si>
  <si>
    <t>FF16</t>
  </si>
  <si>
    <t>PD13</t>
  </si>
  <si>
    <t>TOTALI</t>
  </si>
  <si>
    <t>DIREZIONE GENERALE FORMAZIONE E SFAP</t>
  </si>
  <si>
    <t>PRAP CALABRIA</t>
  </si>
  <si>
    <t>PRAP CAMPANIA</t>
  </si>
  <si>
    <t>PRAP EMILIA ROMAGNA E MARCHE</t>
  </si>
  <si>
    <t>PRAP LAZIO, ABRUZZO E MOLISE</t>
  </si>
  <si>
    <t>PRAP LOMBARDIA</t>
  </si>
  <si>
    <t>PRAP PIEMONTE, LIGURIA E VALLE D'AOSTA</t>
  </si>
  <si>
    <t>PRAP PUGLIA E BASILICATA</t>
  </si>
  <si>
    <t>PRAP SARDEGNA</t>
  </si>
  <si>
    <t>PRAP SICILIA</t>
  </si>
  <si>
    <t>PRAP TOSCANA ED UMBRIA</t>
  </si>
  <si>
    <t>PRAP VENETO, FRIULI V.G. E TRENTINO A.A.</t>
  </si>
  <si>
    <t>organico 2022</t>
  </si>
  <si>
    <t>Avellino  "Antimo Graziano" C.C. - Lauro I.C.A.M. sez. dist.ta CC. Avellino</t>
  </si>
  <si>
    <t>LIVORNO C.C. - GORGONA C.R.                                          Sede Dist.ta Custodia Attenuata C.C. Livorno</t>
  </si>
  <si>
    <t>Tabella 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</si>
</sst>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Palatino Linotype"/>
      <family val="1"/>
    </font>
    <font>
      <b/>
      <sz val="11"/>
      <color theme="1"/>
      <name val="Calibri"/>
      <family val="2"/>
      <scheme val="minor"/>
    </font>
    <font>
      <sz val="16"/>
      <color theme="1"/>
      <name val="Palatino Linotype"/>
      <family val="1"/>
    </font>
    <font>
      <sz val="13"/>
      <name val="Palatino Linotype"/>
      <family val="1"/>
    </font>
    <font>
      <sz val="13"/>
      <color theme="1"/>
      <name val="Calibri"/>
      <family val="2"/>
      <scheme val="minor"/>
    </font>
    <font>
      <sz val="16"/>
      <name val="Palatino Linotype"/>
      <family val="1"/>
    </font>
    <font>
      <b/>
      <sz val="16"/>
      <color theme="1"/>
      <name val="Palatino Linotype"/>
      <family val="1"/>
    </font>
    <font>
      <sz val="13"/>
      <color theme="1"/>
      <name val="Palatino Linotype"/>
      <family val="1"/>
    </font>
    <font>
      <b/>
      <sz val="24"/>
      <color theme="1"/>
      <name val="Palatino Linotype"/>
      <family val="1"/>
    </font>
    <font>
      <b/>
      <sz val="13"/>
      <name val="Palatino Linotype"/>
      <family val="1"/>
    </font>
    <font>
      <sz val="9"/>
      <color theme="1"/>
      <name val="Palatino Linotype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theme="1"/>
      <name val="Palatino Linotype"/>
      <family val="1"/>
    </font>
    <font>
      <sz val="8"/>
      <name val="Palatino Linotype"/>
      <family val="1"/>
    </font>
    <font>
      <sz val="8"/>
      <color theme="1"/>
      <name val="Palatino Linotype"/>
      <family val="1"/>
    </font>
    <font>
      <b/>
      <sz val="8"/>
      <color theme="1"/>
      <name val="Palatino Linotype"/>
      <family val="1"/>
    </font>
    <font>
      <sz val="8"/>
      <color theme="1"/>
      <name val="Calibri"/>
      <family val="2"/>
      <scheme val="minor"/>
    </font>
    <font>
      <b/>
      <sz val="8"/>
      <name val="Palatino Linotype"/>
      <family val="1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81">
    <xf numFmtId="0" fontId="0" fillId="0" borderId="0" xfId="0"/>
    <xf numFmtId="0" fontId="0" fillId="0" borderId="0" xfId="0" applyFill="1"/>
    <xf numFmtId="0" fontId="5" fillId="0" borderId="1" xfId="0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6" fillId="0" borderId="0" xfId="0" applyFont="1"/>
    <xf numFmtId="1" fontId="5" fillId="0" borderId="1" xfId="1" applyNumberFormat="1" applyFont="1" applyFill="1" applyBorder="1" applyAlignment="1">
      <alignment horizontal="left" vertical="center" wrapText="1"/>
    </xf>
    <xf numFmtId="3" fontId="4" fillId="0" borderId="1" xfId="0" applyNumberFormat="1" applyFont="1" applyFill="1" applyBorder="1" applyAlignment="1">
      <alignment horizontal="center" vertical="center"/>
    </xf>
    <xf numFmtId="3" fontId="7" fillId="0" borderId="1" xfId="0" applyNumberFormat="1" applyFont="1" applyFill="1" applyBorder="1" applyAlignment="1">
      <alignment horizontal="center" vertical="center"/>
    </xf>
    <xf numFmtId="3" fontId="8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1" fontId="5" fillId="0" borderId="4" xfId="1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3" fontId="10" fillId="0" borderId="1" xfId="0" applyNumberFormat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left" vertical="center" wrapText="1"/>
    </xf>
    <xf numFmtId="0" fontId="5" fillId="0" borderId="4" xfId="1" applyFont="1" applyFill="1" applyBorder="1" applyAlignment="1">
      <alignment horizontal="left" vertical="center" wrapText="1"/>
    </xf>
    <xf numFmtId="0" fontId="0" fillId="0" borderId="5" xfId="0" applyBorder="1"/>
    <xf numFmtId="3" fontId="4" fillId="0" borderId="6" xfId="0" applyNumberFormat="1" applyFont="1" applyFill="1" applyBorder="1" applyAlignment="1">
      <alignment horizontal="center" vertical="center"/>
    </xf>
    <xf numFmtId="3" fontId="10" fillId="0" borderId="0" xfId="0" applyNumberFormat="1" applyFont="1" applyBorder="1"/>
    <xf numFmtId="0" fontId="0" fillId="0" borderId="0" xfId="0" applyBorder="1"/>
    <xf numFmtId="3" fontId="10" fillId="0" borderId="1" xfId="0" applyNumberFormat="1" applyFont="1" applyBorder="1" applyAlignment="1">
      <alignment horizontal="right" vertical="center"/>
    </xf>
    <xf numFmtId="0" fontId="11" fillId="0" borderId="1" xfId="1" applyFont="1" applyFill="1" applyBorder="1" applyAlignment="1">
      <alignment horizontal="left" vertical="center" wrapText="1"/>
    </xf>
    <xf numFmtId="0" fontId="3" fillId="0" borderId="0" xfId="0" applyFont="1"/>
    <xf numFmtId="0" fontId="12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12" fillId="4" borderId="0" xfId="0" applyFont="1" applyFill="1" applyAlignment="1">
      <alignment wrapText="1"/>
    </xf>
    <xf numFmtId="0" fontId="16" fillId="0" borderId="1" xfId="0" applyFont="1" applyFill="1" applyBorder="1" applyAlignment="1">
      <alignment horizontal="left" vertical="center" wrapText="1"/>
    </xf>
    <xf numFmtId="3" fontId="17" fillId="0" borderId="1" xfId="0" applyNumberFormat="1" applyFont="1" applyFill="1" applyBorder="1" applyAlignment="1">
      <alignment horizontal="center" vertical="center"/>
    </xf>
    <xf numFmtId="3" fontId="18" fillId="0" borderId="1" xfId="0" applyNumberFormat="1" applyFont="1" applyFill="1" applyBorder="1" applyAlignment="1">
      <alignment horizontal="center" vertical="center"/>
    </xf>
    <xf numFmtId="0" fontId="19" fillId="0" borderId="0" xfId="0" applyFont="1"/>
    <xf numFmtId="0" fontId="17" fillId="0" borderId="0" xfId="0" applyFont="1"/>
    <xf numFmtId="0" fontId="17" fillId="0" borderId="0" xfId="0" applyFont="1" applyAlignment="1">
      <alignment textRotation="90"/>
    </xf>
    <xf numFmtId="0" fontId="20" fillId="0" borderId="1" xfId="0" applyFont="1" applyFill="1" applyBorder="1" applyAlignment="1">
      <alignment horizontal="left" vertical="center" wrapText="1"/>
    </xf>
    <xf numFmtId="0" fontId="19" fillId="0" borderId="1" xfId="0" applyFont="1" applyBorder="1"/>
    <xf numFmtId="0" fontId="21" fillId="0" borderId="0" xfId="0" applyFont="1"/>
    <xf numFmtId="0" fontId="16" fillId="0" borderId="1" xfId="1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/>
    <xf numFmtId="0" fontId="18" fillId="0" borderId="0" xfId="0" applyFont="1"/>
    <xf numFmtId="0" fontId="19" fillId="0" borderId="0" xfId="0" applyFont="1" applyAlignment="1">
      <alignment horizontal="center" vertical="center"/>
    </xf>
    <xf numFmtId="1" fontId="16" fillId="0" borderId="1" xfId="1" applyNumberFormat="1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4" xfId="0" applyFont="1" applyFill="1" applyBorder="1" applyAlignment="1">
      <alignment horizontal="left" vertical="center" wrapText="1"/>
    </xf>
    <xf numFmtId="0" fontId="20" fillId="0" borderId="4" xfId="0" applyFont="1" applyFill="1" applyBorder="1" applyAlignment="1">
      <alignment horizontal="left" vertical="center" wrapText="1"/>
    </xf>
    <xf numFmtId="0" fontId="16" fillId="0" borderId="3" xfId="0" applyFont="1" applyFill="1" applyBorder="1" applyAlignment="1">
      <alignment horizontal="left" vertical="center" wrapText="1"/>
    </xf>
    <xf numFmtId="1" fontId="16" fillId="0" borderId="4" xfId="1" applyNumberFormat="1" applyFont="1" applyFill="1" applyBorder="1" applyAlignment="1">
      <alignment horizontal="left" vertical="center" wrapText="1"/>
    </xf>
    <xf numFmtId="0" fontId="16" fillId="0" borderId="4" xfId="1" applyFont="1" applyFill="1" applyBorder="1" applyAlignment="1">
      <alignment horizontal="left" vertical="center" wrapText="1"/>
    </xf>
    <xf numFmtId="0" fontId="16" fillId="0" borderId="3" xfId="1" applyFont="1" applyFill="1" applyBorder="1" applyAlignment="1">
      <alignment horizontal="left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wrapText="1"/>
    </xf>
    <xf numFmtId="0" fontId="18" fillId="4" borderId="1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wrapText="1"/>
    </xf>
    <xf numFmtId="3" fontId="17" fillId="4" borderId="1" xfId="0" applyNumberFormat="1" applyFont="1" applyFill="1" applyBorder="1" applyAlignment="1">
      <alignment wrapText="1"/>
    </xf>
    <xf numFmtId="0" fontId="18" fillId="4" borderId="1" xfId="0" applyFont="1" applyFill="1" applyBorder="1" applyAlignment="1">
      <alignment wrapText="1"/>
    </xf>
    <xf numFmtId="0" fontId="18" fillId="0" borderId="3" xfId="0" applyFont="1" applyBorder="1" applyAlignment="1">
      <alignment wrapText="1"/>
    </xf>
    <xf numFmtId="0" fontId="18" fillId="0" borderId="1" xfId="0" applyFont="1" applyBorder="1" applyAlignment="1">
      <alignment horizontal="right"/>
    </xf>
    <xf numFmtId="0" fontId="18" fillId="0" borderId="3" xfId="0" applyFont="1" applyBorder="1" applyAlignment="1">
      <alignment horizontal="right"/>
    </xf>
    <xf numFmtId="0" fontId="18" fillId="0" borderId="7" xfId="0" applyFont="1" applyBorder="1" applyAlignment="1">
      <alignment horizontal="right"/>
    </xf>
    <xf numFmtId="0" fontId="18" fillId="0" borderId="4" xfId="0" applyFont="1" applyBorder="1" applyAlignment="1">
      <alignment horizontal="right"/>
    </xf>
    <xf numFmtId="0" fontId="21" fillId="0" borderId="1" xfId="0" applyFont="1" applyBorder="1" applyAlignment="1">
      <alignment horizontal="right"/>
    </xf>
    <xf numFmtId="0" fontId="19" fillId="0" borderId="7" xfId="0" applyFont="1" applyBorder="1" applyAlignment="1"/>
    <xf numFmtId="0" fontId="19" fillId="0" borderId="4" xfId="0" applyFont="1" applyBorder="1" applyAlignment="1"/>
    <xf numFmtId="0" fontId="0" fillId="0" borderId="7" xfId="0" applyBorder="1" applyAlignment="1">
      <alignment horizontal="right"/>
    </xf>
    <xf numFmtId="0" fontId="0" fillId="0" borderId="4" xfId="0" applyBorder="1" applyAlignment="1">
      <alignment horizontal="right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21" fillId="0" borderId="7" xfId="0" applyFont="1" applyBorder="1" applyAlignment="1"/>
    <xf numFmtId="0" fontId="21" fillId="0" borderId="4" xfId="0" applyFont="1" applyBorder="1" applyAlignment="1"/>
  </cellXfs>
  <cellStyles count="3">
    <cellStyle name="Normale" xfId="0" builtinId="0"/>
    <cellStyle name="Normale 3" xfId="1" xr:uid="{00000000-0005-0000-0000-000001000000}"/>
    <cellStyle name="Normale 3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TEMP\Gest_ris_02\Gest_ris_30_06_02\PERS_30_06_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TEMP\Serie_new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Documents%20and%20Settings\Administrator\Documenti\serie%20storica\dati%20storici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rilevazioni_semestrali\giugno2003\LAVORO_30_06\Seri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.pedrotti\condivisa\documenti\PRESENZE\PRES_2003\Luglio_2001\FINALE_new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stat\excel\polpen_Borz_organico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Documents%20and%20Settings\Administrator\Impostazioni%20locali\Temporary%20Internet%20Files\Content.IE5\95NMJMU0\Relazione%20Annuale%20al%20Parlamento_2004%20LAVORI%20IN%20CORSO%20(1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ormstat\statistica\Documents%20and%20Settings\Administrator\Impostazioni%20locali\Temporary%20Internet%20Files\Content.IE5\95NMJMU0\S_STO_LAV_LAV_30_06_0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_1"/>
    </sheetNames>
    <sheetDataSet>
      <sheetData sheetId="0" refreshError="1">
        <row r="11">
          <cell r="A11" t="str">
            <v>Abruzzo</v>
          </cell>
          <cell r="L11">
            <v>1702</v>
          </cell>
          <cell r="O11">
            <v>1528</v>
          </cell>
        </row>
        <row r="12">
          <cell r="A12" t="str">
            <v>Basilicata</v>
          </cell>
          <cell r="L12">
            <v>617</v>
          </cell>
          <cell r="O12">
            <v>562</v>
          </cell>
        </row>
        <row r="13">
          <cell r="A13" t="str">
            <v>Calabria</v>
          </cell>
          <cell r="L13">
            <v>2287</v>
          </cell>
          <cell r="O13">
            <v>2052</v>
          </cell>
        </row>
        <row r="14">
          <cell r="A14" t="str">
            <v>Campania</v>
          </cell>
          <cell r="L14">
            <v>5846</v>
          </cell>
          <cell r="O14">
            <v>6972</v>
          </cell>
        </row>
        <row r="15">
          <cell r="A15" t="str">
            <v>Emilia</v>
          </cell>
          <cell r="L15">
            <v>2664</v>
          </cell>
          <cell r="O15">
            <v>3592</v>
          </cell>
        </row>
        <row r="16">
          <cell r="A16" t="str">
            <v>Friuli</v>
          </cell>
          <cell r="L16">
            <v>663</v>
          </cell>
          <cell r="O16">
            <v>783</v>
          </cell>
        </row>
        <row r="17">
          <cell r="A17" t="str">
            <v>Lazio</v>
          </cell>
          <cell r="L17">
            <v>6742</v>
          </cell>
          <cell r="O17">
            <v>5384</v>
          </cell>
        </row>
        <row r="18">
          <cell r="A18" t="str">
            <v>Liguria</v>
          </cell>
          <cell r="L18">
            <v>1233</v>
          </cell>
          <cell r="O18">
            <v>1580</v>
          </cell>
        </row>
        <row r="19">
          <cell r="A19" t="str">
            <v>Lombardia</v>
          </cell>
          <cell r="L19">
            <v>5244</v>
          </cell>
          <cell r="O19">
            <v>8417</v>
          </cell>
        </row>
        <row r="20">
          <cell r="A20" t="str">
            <v>Marche</v>
          </cell>
          <cell r="L20">
            <v>847</v>
          </cell>
          <cell r="O20">
            <v>775</v>
          </cell>
        </row>
        <row r="21">
          <cell r="A21" t="str">
            <v>Molise</v>
          </cell>
          <cell r="L21">
            <v>442</v>
          </cell>
          <cell r="O21">
            <v>346</v>
          </cell>
        </row>
        <row r="22">
          <cell r="A22" t="str">
            <v>Piemonte</v>
          </cell>
          <cell r="L22">
            <v>3699</v>
          </cell>
          <cell r="O22">
            <v>4517</v>
          </cell>
        </row>
        <row r="23">
          <cell r="A23" t="str">
            <v>Puglia</v>
          </cell>
          <cell r="L23">
            <v>3470</v>
          </cell>
          <cell r="O23">
            <v>3636</v>
          </cell>
        </row>
        <row r="24">
          <cell r="A24" t="str">
            <v>Sardegna</v>
          </cell>
          <cell r="L24">
            <v>1778</v>
          </cell>
          <cell r="O24">
            <v>1754</v>
          </cell>
        </row>
        <row r="25">
          <cell r="A25" t="str">
            <v>Sicilia</v>
          </cell>
          <cell r="L25">
            <v>6100</v>
          </cell>
          <cell r="O25">
            <v>6104</v>
          </cell>
        </row>
        <row r="26">
          <cell r="A26" t="str">
            <v>Toscana</v>
          </cell>
          <cell r="L26">
            <v>3437</v>
          </cell>
          <cell r="O26">
            <v>4107</v>
          </cell>
        </row>
        <row r="27">
          <cell r="A27" t="str">
            <v>Trentino</v>
          </cell>
          <cell r="L27">
            <v>308</v>
          </cell>
          <cell r="O27">
            <v>399</v>
          </cell>
        </row>
        <row r="28">
          <cell r="A28" t="str">
            <v>Umbria</v>
          </cell>
          <cell r="L28">
            <v>941</v>
          </cell>
          <cell r="O28">
            <v>1076</v>
          </cell>
        </row>
        <row r="29">
          <cell r="A29" t="str">
            <v>V.Aosta</v>
          </cell>
          <cell r="L29">
            <v>161</v>
          </cell>
          <cell r="O29">
            <v>213</v>
          </cell>
        </row>
        <row r="30">
          <cell r="A30" t="str">
            <v>Veneto</v>
          </cell>
          <cell r="L30">
            <v>1932</v>
          </cell>
          <cell r="O30">
            <v>2480</v>
          </cell>
        </row>
        <row r="192">
          <cell r="A192" t="str">
            <v>Calabria</v>
          </cell>
          <cell r="F192">
            <v>344.82758620689651</v>
          </cell>
        </row>
        <row r="193">
          <cell r="A193" t="str">
            <v>Friuli</v>
          </cell>
          <cell r="F193">
            <v>186.36363636363637</v>
          </cell>
        </row>
        <row r="194">
          <cell r="A194" t="str">
            <v>Abruzzo</v>
          </cell>
          <cell r="F194">
            <v>144</v>
          </cell>
        </row>
        <row r="195">
          <cell r="A195" t="str">
            <v>Molise</v>
          </cell>
          <cell r="F195">
            <v>142.85714285714283</v>
          </cell>
        </row>
        <row r="196">
          <cell r="A196" t="str">
            <v>Toscana</v>
          </cell>
          <cell r="F196">
            <v>134.48275862068962</v>
          </cell>
        </row>
        <row r="197">
          <cell r="A197" t="str">
            <v>Umbria</v>
          </cell>
          <cell r="F197">
            <v>88.636363636363654</v>
          </cell>
        </row>
        <row r="198">
          <cell r="A198" t="str">
            <v>Marche</v>
          </cell>
          <cell r="F198">
            <v>85</v>
          </cell>
        </row>
        <row r="199">
          <cell r="A199" t="str">
            <v>Basilicata</v>
          </cell>
          <cell r="F199">
            <v>80</v>
          </cell>
        </row>
        <row r="200">
          <cell r="A200" t="str">
            <v>Liguria</v>
          </cell>
          <cell r="F200">
            <v>68.83116883116881</v>
          </cell>
        </row>
        <row r="201">
          <cell r="A201" t="str">
            <v>Sicilia</v>
          </cell>
          <cell r="F201">
            <v>66.666666666666686</v>
          </cell>
        </row>
        <row r="202">
          <cell r="A202" t="str">
            <v>Emilia</v>
          </cell>
          <cell r="F202">
            <v>59.854014598540147</v>
          </cell>
        </row>
        <row r="203">
          <cell r="A203" t="str">
            <v>Trentino</v>
          </cell>
          <cell r="F203">
            <v>57.89473684210526</v>
          </cell>
        </row>
        <row r="204">
          <cell r="A204" t="str">
            <v>Sardegna</v>
          </cell>
          <cell r="F204">
            <v>52.727272727272748</v>
          </cell>
        </row>
        <row r="205">
          <cell r="A205" t="str">
            <v>Piemonte</v>
          </cell>
          <cell r="F205">
            <v>51.149425287356337</v>
          </cell>
        </row>
        <row r="206">
          <cell r="A206" t="str">
            <v>Puglia</v>
          </cell>
          <cell r="F206">
            <v>45</v>
          </cell>
        </row>
        <row r="207">
          <cell r="A207" t="str">
            <v>Veneto</v>
          </cell>
          <cell r="F207">
            <v>18.857142857142861</v>
          </cell>
        </row>
        <row r="208">
          <cell r="A208" t="str">
            <v>Lazio</v>
          </cell>
          <cell r="F208">
            <v>9.3406593406593288</v>
          </cell>
        </row>
        <row r="209">
          <cell r="A209" t="str">
            <v>Campania</v>
          </cell>
          <cell r="F209">
            <v>9.1269841269841123</v>
          </cell>
        </row>
        <row r="210">
          <cell r="A210" t="str">
            <v>Lombardia</v>
          </cell>
          <cell r="F210">
            <v>-39.418416801292409</v>
          </cell>
        </row>
        <row r="211">
          <cell r="A211" t="str">
            <v>V.Aosta</v>
          </cell>
          <cell r="F211">
            <v>-100</v>
          </cell>
        </row>
        <row r="236">
          <cell r="A236" t="str">
            <v>Molise</v>
          </cell>
          <cell r="B236">
            <v>363</v>
          </cell>
          <cell r="C236">
            <v>339</v>
          </cell>
          <cell r="D236">
            <v>107.07964601769913</v>
          </cell>
          <cell r="F236">
            <v>7.0796460176991332</v>
          </cell>
        </row>
        <row r="237">
          <cell r="A237" t="str">
            <v>Calabria</v>
          </cell>
          <cell r="B237">
            <v>1825</v>
          </cell>
          <cell r="C237">
            <v>2023</v>
          </cell>
          <cell r="D237">
            <v>90.212555610479484</v>
          </cell>
          <cell r="F237">
            <v>-9.7874443895205161</v>
          </cell>
        </row>
        <row r="238">
          <cell r="A238" t="str">
            <v>Marche</v>
          </cell>
          <cell r="B238">
            <v>681</v>
          </cell>
          <cell r="C238">
            <v>755</v>
          </cell>
          <cell r="D238">
            <v>90.198675496688736</v>
          </cell>
          <cell r="F238">
            <v>-9.8013245033112639</v>
          </cell>
        </row>
        <row r="239">
          <cell r="A239" t="str">
            <v>Basilicata</v>
          </cell>
          <cell r="B239">
            <v>472</v>
          </cell>
          <cell r="C239">
            <v>542</v>
          </cell>
          <cell r="D239">
            <v>87.084870848708491</v>
          </cell>
          <cell r="F239">
            <v>-12.915129151291509</v>
          </cell>
        </row>
        <row r="240">
          <cell r="A240" t="str">
            <v>Abruzzo</v>
          </cell>
          <cell r="B240">
            <v>1261</v>
          </cell>
          <cell r="C240">
            <v>1478</v>
          </cell>
          <cell r="D240">
            <v>85.317997293640062</v>
          </cell>
          <cell r="F240">
            <v>-14.682002706359938</v>
          </cell>
        </row>
        <row r="241">
          <cell r="A241" t="str">
            <v>Sicilia</v>
          </cell>
          <cell r="B241">
            <v>4854</v>
          </cell>
          <cell r="C241">
            <v>5957</v>
          </cell>
          <cell r="D241">
            <v>81.483968440490187</v>
          </cell>
          <cell r="F241">
            <v>-18.516031559509813</v>
          </cell>
        </row>
        <row r="242">
          <cell r="A242" t="str">
            <v>Sardegna</v>
          </cell>
          <cell r="B242">
            <v>1322</v>
          </cell>
          <cell r="C242">
            <v>1699</v>
          </cell>
          <cell r="D242">
            <v>77.810476751030023</v>
          </cell>
          <cell r="F242">
            <v>-22.189523248969977</v>
          </cell>
        </row>
        <row r="243">
          <cell r="A243" t="str">
            <v>Puglia</v>
          </cell>
          <cell r="B243">
            <v>2660</v>
          </cell>
          <cell r="C243">
            <v>3496</v>
          </cell>
          <cell r="D243">
            <v>76.08695652173914</v>
          </cell>
          <cell r="F243">
            <v>-23.91304347826086</v>
          </cell>
        </row>
        <row r="244">
          <cell r="A244" t="str">
            <v>Umbria</v>
          </cell>
          <cell r="B244">
            <v>729</v>
          </cell>
          <cell r="C244">
            <v>1032</v>
          </cell>
          <cell r="D244">
            <v>70.639534883720927</v>
          </cell>
          <cell r="F244">
            <v>-29.360465116279073</v>
          </cell>
        </row>
        <row r="245">
          <cell r="A245" t="str">
            <v>Lazio</v>
          </cell>
          <cell r="B245">
            <v>3478</v>
          </cell>
          <cell r="C245">
            <v>5020</v>
          </cell>
          <cell r="D245">
            <v>69.282868525896419</v>
          </cell>
          <cell r="F245">
            <v>-30.717131474103581</v>
          </cell>
        </row>
        <row r="246">
          <cell r="A246" t="str">
            <v>Piemonte</v>
          </cell>
          <cell r="B246">
            <v>2982</v>
          </cell>
          <cell r="C246">
            <v>4343</v>
          </cell>
          <cell r="D246">
            <v>68.662215058715176</v>
          </cell>
          <cell r="F246">
            <v>-31.337784941284824</v>
          </cell>
        </row>
        <row r="247">
          <cell r="A247" t="str">
            <v>Friuli</v>
          </cell>
          <cell r="B247">
            <v>503</v>
          </cell>
          <cell r="C247">
            <v>761</v>
          </cell>
          <cell r="D247">
            <v>66.09724047306176</v>
          </cell>
          <cell r="F247">
            <v>-33.90275952693824</v>
          </cell>
        </row>
        <row r="248">
          <cell r="A248" t="str">
            <v>Campania</v>
          </cell>
          <cell r="B248">
            <v>4329</v>
          </cell>
          <cell r="C248">
            <v>6720</v>
          </cell>
          <cell r="D248">
            <v>64.419642857142861</v>
          </cell>
          <cell r="F248">
            <v>-35.580357142857139</v>
          </cell>
        </row>
        <row r="249">
          <cell r="A249" t="str">
            <v>Toscana</v>
          </cell>
          <cell r="B249">
            <v>2537</v>
          </cell>
          <cell r="C249">
            <v>3962</v>
          </cell>
          <cell r="D249">
            <v>64.033316506814742</v>
          </cell>
          <cell r="F249">
            <v>-35.966683493185258</v>
          </cell>
        </row>
        <row r="250">
          <cell r="A250" t="str">
            <v>V.Aosta</v>
          </cell>
          <cell r="B250">
            <v>135</v>
          </cell>
          <cell r="C250">
            <v>213</v>
          </cell>
          <cell r="D250">
            <v>63.380281690140848</v>
          </cell>
          <cell r="F250">
            <v>-36.619718309859152</v>
          </cell>
        </row>
        <row r="251">
          <cell r="A251" t="str">
            <v>Veneto</v>
          </cell>
          <cell r="B251">
            <v>1448</v>
          </cell>
          <cell r="C251">
            <v>2305</v>
          </cell>
          <cell r="D251">
            <v>62.819956616052067</v>
          </cell>
          <cell r="F251">
            <v>-37.180043383947933</v>
          </cell>
        </row>
        <row r="252">
          <cell r="A252" t="str">
            <v>Liguria</v>
          </cell>
          <cell r="B252">
            <v>908</v>
          </cell>
          <cell r="C252">
            <v>1503</v>
          </cell>
          <cell r="D252">
            <v>60.412508316699927</v>
          </cell>
          <cell r="F252">
            <v>-39.587491683300073</v>
          </cell>
        </row>
        <row r="253">
          <cell r="A253" t="str">
            <v>Trentino</v>
          </cell>
          <cell r="B253">
            <v>228</v>
          </cell>
          <cell r="C253">
            <v>380</v>
          </cell>
          <cell r="D253">
            <v>60</v>
          </cell>
          <cell r="F253">
            <v>-40</v>
          </cell>
        </row>
        <row r="254">
          <cell r="A254" t="str">
            <v>Emilia</v>
          </cell>
          <cell r="B254">
            <v>1982</v>
          </cell>
          <cell r="C254">
            <v>3455</v>
          </cell>
          <cell r="D254">
            <v>57.366136034732271</v>
          </cell>
          <cell r="F254">
            <v>-42.633863965267729</v>
          </cell>
        </row>
        <row r="255">
          <cell r="A255" t="str">
            <v>Lombardia</v>
          </cell>
          <cell r="B255">
            <v>4333</v>
          </cell>
          <cell r="C255">
            <v>7798</v>
          </cell>
          <cell r="D255">
            <v>55.56552962298025</v>
          </cell>
          <cell r="F255">
            <v>-44.43447037701975</v>
          </cell>
        </row>
        <row r="279">
          <cell r="A279" t="str">
            <v>Molise</v>
          </cell>
          <cell r="F279">
            <v>9.8265895953757223</v>
          </cell>
        </row>
        <row r="280">
          <cell r="A280" t="str">
            <v>Calabria</v>
          </cell>
          <cell r="F280">
            <v>-4.7758284600389942</v>
          </cell>
        </row>
        <row r="281">
          <cell r="A281" t="str">
            <v>Marche</v>
          </cell>
          <cell r="F281">
            <v>-7.3548387096774235</v>
          </cell>
        </row>
        <row r="282">
          <cell r="A282" t="str">
            <v>Abruzzo</v>
          </cell>
          <cell r="F282">
            <v>-9.4895287958115233</v>
          </cell>
        </row>
        <row r="283">
          <cell r="A283" t="str">
            <v>Basilicata</v>
          </cell>
          <cell r="F283">
            <v>-9.6085409252669081</v>
          </cell>
        </row>
        <row r="284">
          <cell r="A284" t="str">
            <v>Sicilia</v>
          </cell>
          <cell r="F284">
            <v>-16.464613368283082</v>
          </cell>
        </row>
        <row r="285">
          <cell r="A285" t="str">
            <v>Sardegna</v>
          </cell>
          <cell r="F285">
            <v>-19.840364880273668</v>
          </cell>
        </row>
        <row r="286">
          <cell r="A286" t="str">
            <v>Puglia</v>
          </cell>
          <cell r="F286">
            <v>-21.25962596259626</v>
          </cell>
        </row>
        <row r="287">
          <cell r="A287" t="str">
            <v>Umbria</v>
          </cell>
          <cell r="F287">
            <v>-24.535315985130111</v>
          </cell>
        </row>
        <row r="288">
          <cell r="A288" t="str">
            <v>Friuli</v>
          </cell>
          <cell r="F288">
            <v>-27.7139208173691</v>
          </cell>
        </row>
        <row r="289">
          <cell r="A289" t="str">
            <v>Lazio</v>
          </cell>
          <cell r="F289">
            <v>-28.008915304606248</v>
          </cell>
        </row>
        <row r="290">
          <cell r="A290" t="str">
            <v>Piemonte</v>
          </cell>
          <cell r="F290">
            <v>-28.160283373920748</v>
          </cell>
        </row>
        <row r="291">
          <cell r="A291" t="str">
            <v>V.Aosta</v>
          </cell>
          <cell r="F291">
            <v>-29.577464788732399</v>
          </cell>
        </row>
        <row r="292">
          <cell r="A292" t="str">
            <v>Toscana</v>
          </cell>
          <cell r="F292">
            <v>-29.94886778670562</v>
          </cell>
        </row>
        <row r="293">
          <cell r="A293" t="str">
            <v>Veneto</v>
          </cell>
          <cell r="F293">
            <v>-33.225806451612911</v>
          </cell>
        </row>
        <row r="294">
          <cell r="A294" t="str">
            <v>Campania</v>
          </cell>
          <cell r="F294">
            <v>-33.964429145152039</v>
          </cell>
        </row>
        <row r="295">
          <cell r="A295" t="str">
            <v>Liguria</v>
          </cell>
          <cell r="F295">
            <v>-34.303797468354432</v>
          </cell>
        </row>
        <row r="296">
          <cell r="A296" t="str">
            <v>Trentino</v>
          </cell>
          <cell r="F296">
            <v>-35.338345864661662</v>
          </cell>
        </row>
        <row r="297">
          <cell r="A297" t="str">
            <v>Emilia</v>
          </cell>
          <cell r="F297">
            <v>-38.724944320712694</v>
          </cell>
        </row>
        <row r="298">
          <cell r="A298" t="str">
            <v>Lombardia</v>
          </cell>
          <cell r="F298">
            <v>-44.065581561126287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PERTINA"/>
      <sheetName val="Copertine"/>
      <sheetName val="Tabella 1"/>
      <sheetName val="Tabella 2"/>
      <sheetName val="Tabella 3"/>
      <sheetName val="Tabella 4"/>
      <sheetName val="Tabella 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0">
          <cell r="A10" t="str">
            <v>I sem. 90</v>
          </cell>
          <cell r="C10">
            <v>261</v>
          </cell>
          <cell r="F10">
            <v>2793</v>
          </cell>
        </row>
        <row r="11">
          <cell r="A11" t="str">
            <v>II sem.90</v>
          </cell>
          <cell r="C11">
            <v>195</v>
          </cell>
          <cell r="F11">
            <v>1963</v>
          </cell>
        </row>
        <row r="12">
          <cell r="A12" t="str">
            <v>I sem. 91</v>
          </cell>
          <cell r="C12">
            <v>185</v>
          </cell>
          <cell r="F12">
            <v>1926</v>
          </cell>
        </row>
        <row r="13">
          <cell r="A13" t="str">
            <v>II sem. 91</v>
          </cell>
          <cell r="C13">
            <v>275</v>
          </cell>
          <cell r="F13">
            <v>2470</v>
          </cell>
        </row>
        <row r="14">
          <cell r="A14" t="str">
            <v>I sem.92</v>
          </cell>
          <cell r="C14">
            <v>230</v>
          </cell>
          <cell r="F14">
            <v>3697</v>
          </cell>
          <cell r="K14">
            <v>1724</v>
          </cell>
          <cell r="N14">
            <v>631</v>
          </cell>
          <cell r="O14">
            <v>35.629921259842519</v>
          </cell>
          <cell r="P14">
            <v>44</v>
          </cell>
        </row>
        <row r="15">
          <cell r="A15" t="str">
            <v>II sem.92</v>
          </cell>
          <cell r="C15">
            <v>205</v>
          </cell>
          <cell r="F15">
            <v>2998</v>
          </cell>
          <cell r="K15">
            <v>979</v>
          </cell>
          <cell r="N15">
            <v>479</v>
          </cell>
          <cell r="O15">
            <v>47.800925925925924</v>
          </cell>
          <cell r="P15">
            <v>57.391304347826086</v>
          </cell>
        </row>
        <row r="16">
          <cell r="A16" t="str">
            <v>I sem.93</v>
          </cell>
          <cell r="C16">
            <v>241</v>
          </cell>
          <cell r="F16">
            <v>3604</v>
          </cell>
          <cell r="K16">
            <v>1393</v>
          </cell>
          <cell r="N16">
            <v>752</v>
          </cell>
          <cell r="O16">
            <v>56.447480785653291</v>
          </cell>
          <cell r="P16">
            <v>40.990990990990994</v>
          </cell>
        </row>
        <row r="17">
          <cell r="A17" t="str">
            <v>II sem.93</v>
          </cell>
          <cell r="C17">
            <v>256</v>
          </cell>
          <cell r="F17">
            <v>3239</v>
          </cell>
          <cell r="K17">
            <v>1088</v>
          </cell>
          <cell r="N17">
            <v>595</v>
          </cell>
          <cell r="O17">
            <v>52.332657200811362</v>
          </cell>
          <cell r="P17">
            <v>77.450980392156865</v>
          </cell>
        </row>
        <row r="18">
          <cell r="A18" t="str">
            <v>I sem.94</v>
          </cell>
          <cell r="C18">
            <v>289</v>
          </cell>
          <cell r="F18">
            <v>3707</v>
          </cell>
          <cell r="K18">
            <v>1986</v>
          </cell>
          <cell r="N18">
            <v>975</v>
          </cell>
          <cell r="O18">
            <v>49.09409701928697</v>
          </cell>
          <cell r="P18">
            <v>49.090909090909093</v>
          </cell>
        </row>
        <row r="19">
          <cell r="A19" t="str">
            <v>II sem.94</v>
          </cell>
          <cell r="C19">
            <v>274</v>
          </cell>
          <cell r="F19">
            <v>3702</v>
          </cell>
          <cell r="K19">
            <v>1501</v>
          </cell>
          <cell r="N19">
            <v>765</v>
          </cell>
          <cell r="O19">
            <v>49.713467048710605</v>
          </cell>
          <cell r="P19">
            <v>67.61904761904762</v>
          </cell>
        </row>
        <row r="20">
          <cell r="A20" t="str">
            <v>I sem.95</v>
          </cell>
          <cell r="C20">
            <v>289</v>
          </cell>
          <cell r="F20">
            <v>4011</v>
          </cell>
          <cell r="K20">
            <v>2097</v>
          </cell>
          <cell r="N20">
            <v>1039</v>
          </cell>
          <cell r="O20">
            <v>49.407327586206897</v>
          </cell>
          <cell r="P20">
            <v>50.622406639004147</v>
          </cell>
        </row>
        <row r="21">
          <cell r="A21" t="str">
            <v>II sem.95</v>
          </cell>
          <cell r="C21">
            <v>283</v>
          </cell>
          <cell r="F21">
            <v>3619</v>
          </cell>
          <cell r="K21">
            <v>1603</v>
          </cell>
          <cell r="N21">
            <v>797</v>
          </cell>
          <cell r="O21">
            <v>51.763858891288699</v>
          </cell>
          <cell r="P21">
            <v>36.44859813084112</v>
          </cell>
        </row>
        <row r="22">
          <cell r="A22" t="str">
            <v>I sem.96</v>
          </cell>
          <cell r="C22">
            <v>310</v>
          </cell>
          <cell r="F22">
            <v>4063</v>
          </cell>
          <cell r="K22">
            <v>1981</v>
          </cell>
          <cell r="N22">
            <v>928</v>
          </cell>
          <cell r="O22">
            <v>48.603351955307261</v>
          </cell>
          <cell r="P22">
            <v>30.366492146596858</v>
          </cell>
        </row>
        <row r="23">
          <cell r="A23" t="str">
            <v>II sem.96</v>
          </cell>
          <cell r="C23">
            <v>237</v>
          </cell>
          <cell r="F23">
            <v>2961</v>
          </cell>
          <cell r="K23">
            <v>1724</v>
          </cell>
          <cell r="N23">
            <v>882</v>
          </cell>
          <cell r="O23">
            <v>51.089108910891092</v>
          </cell>
          <cell r="P23">
            <v>51.674641148325357</v>
          </cell>
        </row>
        <row r="24">
          <cell r="A24" t="str">
            <v>I sem.97</v>
          </cell>
          <cell r="C24">
            <v>288</v>
          </cell>
          <cell r="F24">
            <v>4008</v>
          </cell>
          <cell r="K24">
            <v>1719</v>
          </cell>
          <cell r="N24">
            <v>919</v>
          </cell>
          <cell r="O24">
            <v>60.765895953757223</v>
          </cell>
          <cell r="P24">
            <v>23.28358208955224</v>
          </cell>
        </row>
        <row r="25">
          <cell r="A25" t="str">
            <v>II sem.97</v>
          </cell>
          <cell r="C25">
            <v>278</v>
          </cell>
          <cell r="F25">
            <v>3383</v>
          </cell>
          <cell r="K25">
            <v>1509</v>
          </cell>
          <cell r="N25">
            <v>1053</v>
          </cell>
          <cell r="O25">
            <v>68.47905951506246</v>
          </cell>
          <cell r="P25">
            <v>81.756756756756758</v>
          </cell>
        </row>
        <row r="26">
          <cell r="A26" t="str">
            <v>I sem.98</v>
          </cell>
          <cell r="C26">
            <v>306</v>
          </cell>
          <cell r="F26">
            <v>4038</v>
          </cell>
          <cell r="K26">
            <v>1635</v>
          </cell>
          <cell r="N26">
            <v>1001</v>
          </cell>
          <cell r="O26">
            <v>63.453536754507631</v>
          </cell>
          <cell r="P26">
            <v>44.559585492227981</v>
          </cell>
        </row>
      </sheetData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t lavoranti"/>
      <sheetName val="Corsi_prof"/>
      <sheetName val="Tossicodipendenti"/>
      <sheetName val="Asili_nido"/>
      <sheetName val="presenze"/>
      <sheetName val="entrati"/>
      <sheetName val="elenco"/>
      <sheetName val="Capienza"/>
      <sheetName val="serie pres"/>
      <sheetName val="Presenti"/>
      <sheetName val="Eventi_a"/>
      <sheetName val="Eventi_b"/>
      <sheetName val="Eventi_c"/>
      <sheetName val="Eventi_d"/>
      <sheetName val="Benefic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PERTINA"/>
      <sheetName val="Copertine"/>
      <sheetName val="Tabella 1"/>
      <sheetName val="Tabella1_stran "/>
      <sheetName val="Tabella 2"/>
      <sheetName val="Tabella 3"/>
      <sheetName val="Tabella 4"/>
      <sheetName val="Tabella 5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8">
          <cell r="C8">
            <v>261</v>
          </cell>
        </row>
        <row r="9">
          <cell r="C9">
            <v>195</v>
          </cell>
        </row>
        <row r="10">
          <cell r="C10">
            <v>185</v>
          </cell>
        </row>
        <row r="11">
          <cell r="C11">
            <v>275</v>
          </cell>
        </row>
        <row r="12">
          <cell r="C12">
            <v>230</v>
          </cell>
        </row>
        <row r="13">
          <cell r="C13">
            <v>205</v>
          </cell>
        </row>
        <row r="14">
          <cell r="C14">
            <v>241</v>
          </cell>
        </row>
        <row r="15">
          <cell r="C15">
            <v>256</v>
          </cell>
        </row>
        <row r="16">
          <cell r="C16">
            <v>289</v>
          </cell>
        </row>
        <row r="17">
          <cell r="C17">
            <v>274</v>
          </cell>
        </row>
        <row r="18">
          <cell r="C18">
            <v>289</v>
          </cell>
        </row>
        <row r="19">
          <cell r="C19">
            <v>283</v>
          </cell>
        </row>
        <row r="20">
          <cell r="C20">
            <v>310</v>
          </cell>
        </row>
        <row r="21">
          <cell r="C21">
            <v>237</v>
          </cell>
        </row>
        <row r="22">
          <cell r="C22">
            <v>288</v>
          </cell>
        </row>
        <row r="23">
          <cell r="C23">
            <v>278</v>
          </cell>
        </row>
        <row r="24">
          <cell r="C24">
            <v>306</v>
          </cell>
        </row>
      </sheetData>
      <sheetData sheetId="7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le"/>
      <sheetName val="posizioni giuridiche host"/>
      <sheetName val="grafico"/>
      <sheetName val="STOR_PG"/>
    </sheetNames>
    <sheetDataSet>
      <sheetData sheetId="0"/>
      <sheetData sheetId="1" refreshError="1">
        <row r="2">
          <cell r="B2" t="str">
            <v xml:space="preserve">                       RIPARTIZIONE POSIZIONI GIURIDICHE</v>
          </cell>
        </row>
        <row r="4">
          <cell r="D4" t="str">
            <v>MAG_01</v>
          </cell>
        </row>
        <row r="6">
          <cell r="B6" t="str">
            <v>ATT.I  GIUD</v>
          </cell>
          <cell r="C6" t="str">
            <v>APP.</v>
          </cell>
          <cell r="D6" t="str">
            <v>RIC</v>
          </cell>
          <cell r="E6" t="str">
            <v>TOT. IMP</v>
          </cell>
        </row>
        <row r="9">
          <cell r="A9" t="str">
            <v>A</v>
          </cell>
          <cell r="B9">
            <v>12599</v>
          </cell>
          <cell r="C9">
            <v>8043</v>
          </cell>
          <cell r="D9">
            <v>3192</v>
          </cell>
          <cell r="E9">
            <v>23834</v>
          </cell>
          <cell r="F9" t="str">
            <v>DELL'HOST</v>
          </cell>
        </row>
        <row r="11">
          <cell r="A11" t="str">
            <v>B</v>
          </cell>
          <cell r="B11">
            <v>52.861458420743475</v>
          </cell>
          <cell r="C11">
            <v>33.745909205336915</v>
          </cell>
          <cell r="D11">
            <v>13.392632373919611</v>
          </cell>
          <cell r="E11">
            <v>100</v>
          </cell>
        </row>
        <row r="13">
          <cell r="A13" t="str">
            <v>C</v>
          </cell>
          <cell r="B13">
            <v>13016</v>
          </cell>
          <cell r="C13">
            <v>8309</v>
          </cell>
          <cell r="D13">
            <v>3298</v>
          </cell>
          <cell r="E13">
            <v>24623</v>
          </cell>
          <cell r="F13" t="str">
            <v xml:space="preserve">SI INSERISCONO AUTOMATICAMENTE I DATI DEGLI IMPUTATI  C'è UN RIFERIMENTO DI CELLA </v>
          </cell>
        </row>
        <row r="15">
          <cell r="E15">
            <v>24623</v>
          </cell>
        </row>
      </sheetData>
      <sheetData sheetId="2"/>
      <sheetData sheetId="3" refreshError="1">
        <row r="2">
          <cell r="A2" t="str">
            <v xml:space="preserve">MINISTERO DELLA GIUSTIZIA </v>
          </cell>
        </row>
        <row r="3">
          <cell r="A3" t="str">
            <v>DIPARTIMENTO DELL'AMMINISTRAZIONE PENITENZIARIA</v>
          </cell>
        </row>
        <row r="4">
          <cell r="A4" t="str">
            <v>Servizio per l'Informatica e la Statistica -  Sezione Statistica</v>
          </cell>
        </row>
        <row r="7">
          <cell r="B7" t="str">
            <v>31/07/2000 - 31/07/2001</v>
          </cell>
          <cell r="C7" t="str">
            <v xml:space="preserve">                   Popolazione penitenziaria secondo le posizioni giuridiche</v>
          </cell>
        </row>
        <row r="11">
          <cell r="B11" t="str">
            <v>IMPUTATI</v>
          </cell>
          <cell r="F11" t="str">
            <v xml:space="preserve"> CONDANNATI</v>
          </cell>
          <cell r="G11" t="str">
            <v>INTERNATI</v>
          </cell>
          <cell r="H11" t="str">
            <v>TOTALE</v>
          </cell>
        </row>
        <row r="12">
          <cell r="B12" t="str">
            <v>Giudicabili</v>
          </cell>
          <cell r="C12" t="str">
            <v>Appellanti</v>
          </cell>
          <cell r="D12" t="str">
            <v>Ricorrenti</v>
          </cell>
          <cell r="E12" t="str">
            <v>Totale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ELLE03"/>
      <sheetName val="dati03"/>
      <sheetName val="GRAFICI03"/>
      <sheetName val="dati02"/>
      <sheetName val="GRAFICI02"/>
      <sheetName val="TABELLE ORGANICO02"/>
      <sheetName val="dati 2004"/>
      <sheetName val="tabelle2004"/>
      <sheetName val="GRAFICI04"/>
      <sheetName val="dida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>
        <row r="10">
          <cell r="G10" t="str">
            <v>ORGANICO  PREVISTO</v>
          </cell>
          <cell r="J10" t="str">
            <v>ORGANICO  PRESENTE</v>
          </cell>
        </row>
        <row r="13">
          <cell r="G13">
            <v>640</v>
          </cell>
          <cell r="J13">
            <v>374</v>
          </cell>
        </row>
        <row r="15">
          <cell r="G15">
            <v>3718</v>
          </cell>
          <cell r="J15">
            <v>2304</v>
          </cell>
        </row>
        <row r="17">
          <cell r="G17">
            <v>4500</v>
          </cell>
          <cell r="J17">
            <v>2611</v>
          </cell>
        </row>
        <row r="19">
          <cell r="G19">
            <v>35548</v>
          </cell>
          <cell r="J19">
            <v>36851</v>
          </cell>
        </row>
        <row r="22">
          <cell r="G22">
            <v>44406</v>
          </cell>
          <cell r="J22">
            <v>42140</v>
          </cell>
        </row>
        <row r="34">
          <cell r="G34" t="str">
            <v>UOMINI</v>
          </cell>
        </row>
        <row r="37">
          <cell r="G37" t="str">
            <v>ORGANICO  PREVISTO</v>
          </cell>
          <cell r="J37" t="str">
            <v>ORGANICO  PRESENTE</v>
          </cell>
        </row>
        <row r="40">
          <cell r="G40">
            <v>590</v>
          </cell>
          <cell r="J40">
            <v>372</v>
          </cell>
        </row>
        <row r="42">
          <cell r="G42">
            <v>3428</v>
          </cell>
          <cell r="J42">
            <v>2137</v>
          </cell>
        </row>
        <row r="44">
          <cell r="G44">
            <v>4140</v>
          </cell>
          <cell r="J44">
            <v>2590</v>
          </cell>
        </row>
        <row r="46">
          <cell r="G46">
            <v>32068</v>
          </cell>
          <cell r="J46">
            <v>33619</v>
          </cell>
        </row>
        <row r="49">
          <cell r="G49">
            <v>40226</v>
          </cell>
          <cell r="J49">
            <v>38718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lenco"/>
      <sheetName val="Eventi_a"/>
      <sheetName val="Eventi_b"/>
      <sheetName val="Eventi_c"/>
      <sheetName val="Eventi_d"/>
      <sheetName val="Det lavoranti"/>
      <sheetName val="Corsi_prof"/>
      <sheetName val="Benefici"/>
      <sheetName val="Tossicodipendenti"/>
      <sheetName val="Capienza"/>
      <sheetName val="Asili_nido"/>
      <sheetName val="Present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PERTINA"/>
      <sheetName val="Copertine"/>
      <sheetName val="Tabella 1"/>
      <sheetName val="Tabella1_stran "/>
      <sheetName val="Tabella 2"/>
      <sheetName val="Tabella 3"/>
      <sheetName val="Tabella 4"/>
      <sheetName val="Tabella 5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8">
          <cell r="A8" t="str">
            <v>I sem. 90</v>
          </cell>
        </row>
        <row r="9">
          <cell r="A9" t="str">
            <v>II sem.90</v>
          </cell>
        </row>
        <row r="10">
          <cell r="A10" t="str">
            <v>I sem. 91</v>
          </cell>
        </row>
        <row r="11">
          <cell r="A11" t="str">
            <v>II sem. 91</v>
          </cell>
        </row>
        <row r="12">
          <cell r="A12" t="str">
            <v>I sem.92</v>
          </cell>
        </row>
        <row r="13">
          <cell r="A13" t="str">
            <v>II sem.92</v>
          </cell>
        </row>
        <row r="14">
          <cell r="A14" t="str">
            <v>I sem.93</v>
          </cell>
        </row>
        <row r="15">
          <cell r="A15" t="str">
            <v>II sem.93</v>
          </cell>
        </row>
        <row r="16">
          <cell r="A16" t="str">
            <v>I sem.94</v>
          </cell>
        </row>
        <row r="17">
          <cell r="A17" t="str">
            <v>II sem.94</v>
          </cell>
        </row>
        <row r="18">
          <cell r="A18" t="str">
            <v>I sem.95</v>
          </cell>
        </row>
        <row r="19">
          <cell r="A19" t="str">
            <v>II sem.95</v>
          </cell>
        </row>
        <row r="20">
          <cell r="A20" t="str">
            <v>I sem.96</v>
          </cell>
        </row>
        <row r="21">
          <cell r="A21" t="str">
            <v>II sem.96</v>
          </cell>
        </row>
        <row r="22">
          <cell r="A22" t="str">
            <v>I sem.97</v>
          </cell>
        </row>
        <row r="23">
          <cell r="A23" t="str">
            <v>II sem.97</v>
          </cell>
        </row>
        <row r="24">
          <cell r="A24" t="str">
            <v>I sem.98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S5"/>
  <sheetViews>
    <sheetView zoomScaleNormal="100" zoomScaleSheetLayoutView="50" workbookViewId="0">
      <pane xSplit="4" ySplit="3" topLeftCell="E4" activePane="bottomRight" state="frozen"/>
      <selection sqref="A1:XFD1048576"/>
      <selection pane="topRight" sqref="A1:XFD1048576"/>
      <selection pane="bottomLeft" sqref="A1:XFD1048576"/>
      <selection pane="bottomRight" activeCell="B2" sqref="B2:S2"/>
    </sheetView>
  </sheetViews>
  <sheetFormatPr defaultColWidth="8.85546875" defaultRowHeight="11.25" x14ac:dyDescent="0.2"/>
  <cols>
    <col min="1" max="1" width="9.140625" style="35" hidden="1" customWidth="1"/>
    <col min="2" max="18" width="10.85546875" style="35" customWidth="1"/>
    <col min="19" max="19" width="10.85546875" style="40" customWidth="1"/>
    <col min="20" max="16384" width="8.85546875" style="35"/>
  </cols>
  <sheetData>
    <row r="1" spans="1:19" s="36" customFormat="1" ht="13.5" x14ac:dyDescent="0.3">
      <c r="B1" s="61" t="s">
        <v>288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</row>
    <row r="2" spans="1:19" s="36" customFormat="1" ht="36.6" customHeight="1" x14ac:dyDescent="0.3">
      <c r="B2" s="76" t="s">
        <v>289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</row>
    <row r="3" spans="1:19" s="37" customFormat="1" ht="183" customHeight="1" x14ac:dyDescent="0.25">
      <c r="B3" s="70" t="s">
        <v>254</v>
      </c>
      <c r="C3" s="70" t="s">
        <v>255</v>
      </c>
      <c r="D3" s="70" t="s">
        <v>29</v>
      </c>
      <c r="E3" s="71" t="s">
        <v>13</v>
      </c>
      <c r="F3" s="71" t="s">
        <v>11</v>
      </c>
      <c r="G3" s="71" t="s">
        <v>14</v>
      </c>
      <c r="H3" s="71" t="s">
        <v>12</v>
      </c>
      <c r="I3" s="71" t="s">
        <v>15</v>
      </c>
      <c r="J3" s="71" t="s">
        <v>16</v>
      </c>
      <c r="K3" s="71" t="s">
        <v>17</v>
      </c>
      <c r="L3" s="71" t="s">
        <v>18</v>
      </c>
      <c r="M3" s="71" t="s">
        <v>19</v>
      </c>
      <c r="N3" s="71" t="s">
        <v>20</v>
      </c>
      <c r="O3" s="71" t="s">
        <v>21</v>
      </c>
      <c r="P3" s="71" t="s">
        <v>22</v>
      </c>
      <c r="Q3" s="71" t="s">
        <v>23</v>
      </c>
      <c r="R3" s="71" t="s">
        <v>24</v>
      </c>
      <c r="S3" s="72" t="s">
        <v>520</v>
      </c>
    </row>
    <row r="4" spans="1:19" ht="99.95" customHeight="1" x14ac:dyDescent="0.2">
      <c r="A4" s="32" t="s">
        <v>302</v>
      </c>
      <c r="B4" s="32" t="s">
        <v>248</v>
      </c>
      <c r="C4" s="32" t="s">
        <v>219</v>
      </c>
      <c r="D4" s="32" t="s">
        <v>261</v>
      </c>
      <c r="E4" s="33">
        <v>43</v>
      </c>
      <c r="F4" s="33">
        <v>49</v>
      </c>
      <c r="G4" s="33">
        <v>36</v>
      </c>
      <c r="H4" s="33">
        <v>28</v>
      </c>
      <c r="I4" s="33">
        <v>36</v>
      </c>
      <c r="J4" s="33">
        <v>3</v>
      </c>
      <c r="K4" s="33">
        <v>1</v>
      </c>
      <c r="L4" s="33">
        <v>29</v>
      </c>
      <c r="M4" s="33">
        <v>87</v>
      </c>
      <c r="N4" s="33">
        <v>2</v>
      </c>
      <c r="O4" s="33">
        <v>24</v>
      </c>
      <c r="P4" s="33">
        <v>23</v>
      </c>
      <c r="Q4" s="33">
        <v>36</v>
      </c>
      <c r="R4" s="33">
        <v>4</v>
      </c>
      <c r="S4" s="34">
        <f>SUM(E4:R4)</f>
        <v>401</v>
      </c>
    </row>
    <row r="5" spans="1:19" ht="39.950000000000003" customHeight="1" x14ac:dyDescent="0.2">
      <c r="B5" s="38" t="s">
        <v>25</v>
      </c>
      <c r="C5" s="39"/>
      <c r="D5" s="39"/>
      <c r="E5" s="34">
        <f t="shared" ref="E5:S5" si="0">SUBTOTAL(9,E4:E4)</f>
        <v>43</v>
      </c>
      <c r="F5" s="34">
        <f t="shared" si="0"/>
        <v>49</v>
      </c>
      <c r="G5" s="34">
        <f t="shared" si="0"/>
        <v>36</v>
      </c>
      <c r="H5" s="34">
        <f t="shared" si="0"/>
        <v>28</v>
      </c>
      <c r="I5" s="34">
        <f t="shared" si="0"/>
        <v>36</v>
      </c>
      <c r="J5" s="34">
        <f t="shared" si="0"/>
        <v>3</v>
      </c>
      <c r="K5" s="34">
        <f t="shared" si="0"/>
        <v>1</v>
      </c>
      <c r="L5" s="34">
        <f t="shared" si="0"/>
        <v>29</v>
      </c>
      <c r="M5" s="34">
        <f t="shared" si="0"/>
        <v>87</v>
      </c>
      <c r="N5" s="34">
        <f t="shared" si="0"/>
        <v>2</v>
      </c>
      <c r="O5" s="34">
        <f t="shared" si="0"/>
        <v>24</v>
      </c>
      <c r="P5" s="34">
        <f t="shared" si="0"/>
        <v>23</v>
      </c>
      <c r="Q5" s="34">
        <f t="shared" si="0"/>
        <v>36</v>
      </c>
      <c r="R5" s="34">
        <f t="shared" ref="R5" si="1">SUBTOTAL(9,R4:R4)</f>
        <v>4</v>
      </c>
      <c r="S5" s="34">
        <f t="shared" si="0"/>
        <v>401</v>
      </c>
    </row>
  </sheetData>
  <autoFilter ref="B3:S4" xr:uid="{00000000-0009-0000-0000-000000000000}"/>
  <mergeCells count="2">
    <mergeCell ref="B1:S1"/>
    <mergeCell ref="B2:S2"/>
  </mergeCells>
  <pageMargins left="0.19685039370078741" right="0.19685039370078741" top="0.19685039370078741" bottom="0.19685039370078741" header="0.31496062992125984" footer="0.31496062992125984"/>
  <pageSetup paperSize="9" scale="70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S13"/>
  <sheetViews>
    <sheetView zoomScaleNormal="100" zoomScaleSheetLayoutView="50" workbookViewId="0">
      <pane xSplit="4" ySplit="3" topLeftCell="E13" activePane="bottomRight" state="frozen"/>
      <selection sqref="A1:XFD1048576"/>
      <selection pane="topRight" sqref="A1:XFD1048576"/>
      <selection pane="bottomLeft" sqref="A1:XFD1048576"/>
      <selection pane="bottomRight" activeCell="B2" sqref="B2:S2"/>
    </sheetView>
  </sheetViews>
  <sheetFormatPr defaultColWidth="8.85546875" defaultRowHeight="13.5" x14ac:dyDescent="0.3"/>
  <cols>
    <col min="1" max="1" width="7.42578125" style="36" hidden="1" customWidth="1"/>
    <col min="2" max="18" width="10.85546875" style="36" customWidth="1"/>
    <col min="19" max="19" width="10.85546875" style="44" customWidth="1"/>
    <col min="20" max="16384" width="8.85546875" style="36"/>
  </cols>
  <sheetData>
    <row r="1" spans="1:19" x14ac:dyDescent="0.3">
      <c r="B1" s="62" t="s">
        <v>290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4"/>
    </row>
    <row r="2" spans="1:19" ht="30.6" customHeight="1" x14ac:dyDescent="0.3">
      <c r="B2" s="73" t="s">
        <v>289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8"/>
    </row>
    <row r="3" spans="1:19" s="37" customFormat="1" ht="183" customHeight="1" x14ac:dyDescent="0.25">
      <c r="B3" s="70" t="s">
        <v>254</v>
      </c>
      <c r="C3" s="70" t="s">
        <v>255</v>
      </c>
      <c r="D3" s="70" t="s">
        <v>29</v>
      </c>
      <c r="E3" s="71" t="s">
        <v>13</v>
      </c>
      <c r="F3" s="71" t="s">
        <v>11</v>
      </c>
      <c r="G3" s="71" t="s">
        <v>14</v>
      </c>
      <c r="H3" s="71" t="s">
        <v>12</v>
      </c>
      <c r="I3" s="71" t="s">
        <v>15</v>
      </c>
      <c r="J3" s="71" t="s">
        <v>16</v>
      </c>
      <c r="K3" s="71" t="s">
        <v>17</v>
      </c>
      <c r="L3" s="71" t="s">
        <v>18</v>
      </c>
      <c r="M3" s="71" t="s">
        <v>19</v>
      </c>
      <c r="N3" s="71" t="s">
        <v>20</v>
      </c>
      <c r="O3" s="71" t="s">
        <v>21</v>
      </c>
      <c r="P3" s="71" t="s">
        <v>22</v>
      </c>
      <c r="Q3" s="71" t="s">
        <v>23</v>
      </c>
      <c r="R3" s="71" t="s">
        <v>24</v>
      </c>
      <c r="S3" s="72" t="s">
        <v>520</v>
      </c>
    </row>
    <row r="4" spans="1:19" ht="99.95" customHeight="1" x14ac:dyDescent="0.3">
      <c r="A4" s="36" t="s">
        <v>303</v>
      </c>
      <c r="B4" s="41" t="s">
        <v>253</v>
      </c>
      <c r="C4" s="32" t="s">
        <v>218</v>
      </c>
      <c r="D4" s="32" t="s">
        <v>251</v>
      </c>
      <c r="E4" s="33">
        <v>2</v>
      </c>
      <c r="F4" s="33">
        <v>1</v>
      </c>
      <c r="G4" s="33">
        <v>1</v>
      </c>
      <c r="H4" s="33">
        <v>0</v>
      </c>
      <c r="I4" s="33">
        <v>0</v>
      </c>
      <c r="J4" s="33">
        <v>0</v>
      </c>
      <c r="K4" s="33">
        <v>0</v>
      </c>
      <c r="L4" s="33">
        <v>3</v>
      </c>
      <c r="M4" s="33">
        <v>1</v>
      </c>
      <c r="N4" s="33">
        <v>0</v>
      </c>
      <c r="O4" s="33">
        <v>0</v>
      </c>
      <c r="P4" s="33">
        <v>1</v>
      </c>
      <c r="Q4" s="33">
        <v>1</v>
      </c>
      <c r="R4" s="33">
        <v>0</v>
      </c>
      <c r="S4" s="34">
        <f>SUM(E4:R4)</f>
        <v>10</v>
      </c>
    </row>
    <row r="5" spans="1:19" ht="99.95" customHeight="1" x14ac:dyDescent="0.3">
      <c r="A5" s="36" t="s">
        <v>311</v>
      </c>
      <c r="B5" s="41" t="s">
        <v>253</v>
      </c>
      <c r="C5" s="42" t="s">
        <v>312</v>
      </c>
      <c r="D5" s="42" t="s">
        <v>252</v>
      </c>
      <c r="E5" s="33">
        <v>1</v>
      </c>
      <c r="F5" s="33">
        <v>1</v>
      </c>
      <c r="G5" s="33">
        <v>1</v>
      </c>
      <c r="H5" s="33">
        <v>0</v>
      </c>
      <c r="I5" s="33">
        <v>0</v>
      </c>
      <c r="J5" s="33">
        <v>0</v>
      </c>
      <c r="K5" s="33">
        <v>0</v>
      </c>
      <c r="L5" s="33">
        <v>2</v>
      </c>
      <c r="M5" s="33">
        <v>1</v>
      </c>
      <c r="N5" s="33">
        <v>0</v>
      </c>
      <c r="O5" s="33">
        <v>1</v>
      </c>
      <c r="P5" s="33">
        <v>1</v>
      </c>
      <c r="Q5" s="33">
        <v>1</v>
      </c>
      <c r="R5" s="33">
        <v>0</v>
      </c>
      <c r="S5" s="34">
        <f t="shared" ref="S5:S12" si="0">SUM(E5:R5)</f>
        <v>9</v>
      </c>
    </row>
    <row r="6" spans="1:19" ht="99.95" customHeight="1" x14ac:dyDescent="0.3">
      <c r="A6" s="36" t="s">
        <v>304</v>
      </c>
      <c r="B6" s="41" t="s">
        <v>253</v>
      </c>
      <c r="C6" s="32" t="s">
        <v>219</v>
      </c>
      <c r="D6" s="32" t="s">
        <v>262</v>
      </c>
      <c r="E6" s="33">
        <v>2</v>
      </c>
      <c r="F6" s="33">
        <v>2</v>
      </c>
      <c r="G6" s="33">
        <v>1</v>
      </c>
      <c r="H6" s="33">
        <v>1</v>
      </c>
      <c r="I6" s="33">
        <v>0</v>
      </c>
      <c r="J6" s="33">
        <v>1</v>
      </c>
      <c r="K6" s="33">
        <v>0</v>
      </c>
      <c r="L6" s="33">
        <v>4</v>
      </c>
      <c r="M6" s="33">
        <v>1</v>
      </c>
      <c r="N6" s="33">
        <v>0</v>
      </c>
      <c r="O6" s="33">
        <v>0</v>
      </c>
      <c r="P6" s="33">
        <v>2</v>
      </c>
      <c r="Q6" s="33">
        <v>1</v>
      </c>
      <c r="R6" s="33">
        <v>1</v>
      </c>
      <c r="S6" s="34">
        <f t="shared" si="0"/>
        <v>16</v>
      </c>
    </row>
    <row r="7" spans="1:19" ht="99.95" customHeight="1" x14ac:dyDescent="0.3">
      <c r="A7" s="36" t="s">
        <v>305</v>
      </c>
      <c r="B7" s="41" t="s">
        <v>253</v>
      </c>
      <c r="C7" s="42" t="s">
        <v>144</v>
      </c>
      <c r="D7" s="42" t="s">
        <v>252</v>
      </c>
      <c r="E7" s="33">
        <v>1</v>
      </c>
      <c r="F7" s="33">
        <v>1</v>
      </c>
      <c r="G7" s="33">
        <v>1</v>
      </c>
      <c r="H7" s="33">
        <v>0</v>
      </c>
      <c r="I7" s="33">
        <v>0</v>
      </c>
      <c r="J7" s="33">
        <v>0</v>
      </c>
      <c r="K7" s="33">
        <v>0</v>
      </c>
      <c r="L7" s="33">
        <v>2</v>
      </c>
      <c r="M7" s="33">
        <v>1</v>
      </c>
      <c r="N7" s="33">
        <v>0</v>
      </c>
      <c r="O7" s="33">
        <v>1</v>
      </c>
      <c r="P7" s="33">
        <v>1</v>
      </c>
      <c r="Q7" s="33">
        <v>1</v>
      </c>
      <c r="R7" s="33">
        <v>0</v>
      </c>
      <c r="S7" s="34">
        <f t="shared" si="0"/>
        <v>9</v>
      </c>
    </row>
    <row r="8" spans="1:19" ht="99.95" customHeight="1" x14ac:dyDescent="0.3">
      <c r="A8" s="36" t="s">
        <v>306</v>
      </c>
      <c r="B8" s="41" t="s">
        <v>253</v>
      </c>
      <c r="C8" s="32" t="s">
        <v>27</v>
      </c>
      <c r="D8" s="32" t="s">
        <v>251</v>
      </c>
      <c r="E8" s="33">
        <v>2</v>
      </c>
      <c r="F8" s="33">
        <v>2</v>
      </c>
      <c r="G8" s="33">
        <v>1</v>
      </c>
      <c r="H8" s="33">
        <v>0</v>
      </c>
      <c r="I8" s="33">
        <v>0</v>
      </c>
      <c r="J8" s="33">
        <v>0</v>
      </c>
      <c r="K8" s="33">
        <v>0</v>
      </c>
      <c r="L8" s="33">
        <v>1</v>
      </c>
      <c r="M8" s="33">
        <v>1</v>
      </c>
      <c r="N8" s="33">
        <v>0</v>
      </c>
      <c r="O8" s="33">
        <v>0</v>
      </c>
      <c r="P8" s="33">
        <v>1</v>
      </c>
      <c r="Q8" s="33">
        <v>1</v>
      </c>
      <c r="R8" s="33">
        <v>0</v>
      </c>
      <c r="S8" s="34">
        <f t="shared" si="0"/>
        <v>9</v>
      </c>
    </row>
    <row r="9" spans="1:19" ht="99.95" customHeight="1" x14ac:dyDescent="0.3">
      <c r="A9" s="36" t="s">
        <v>307</v>
      </c>
      <c r="B9" s="41" t="s">
        <v>253</v>
      </c>
      <c r="C9" s="32" t="s">
        <v>219</v>
      </c>
      <c r="D9" s="32" t="s">
        <v>251</v>
      </c>
      <c r="E9" s="33">
        <v>2</v>
      </c>
      <c r="F9" s="33">
        <v>2</v>
      </c>
      <c r="G9" s="33">
        <v>1</v>
      </c>
      <c r="H9" s="33">
        <v>1</v>
      </c>
      <c r="I9" s="33">
        <v>0</v>
      </c>
      <c r="J9" s="33">
        <v>0</v>
      </c>
      <c r="K9" s="33">
        <v>0</v>
      </c>
      <c r="L9" s="33">
        <v>4</v>
      </c>
      <c r="M9" s="33">
        <v>1</v>
      </c>
      <c r="N9" s="33">
        <v>0</v>
      </c>
      <c r="O9" s="33">
        <v>2</v>
      </c>
      <c r="P9" s="33">
        <v>2</v>
      </c>
      <c r="Q9" s="33">
        <v>2</v>
      </c>
      <c r="R9" s="33">
        <v>1</v>
      </c>
      <c r="S9" s="34">
        <f t="shared" si="0"/>
        <v>18</v>
      </c>
    </row>
    <row r="10" spans="1:19" ht="99.95" customHeight="1" x14ac:dyDescent="0.3">
      <c r="A10" s="36" t="s">
        <v>308</v>
      </c>
      <c r="B10" s="41" t="s">
        <v>253</v>
      </c>
      <c r="C10" s="32" t="s">
        <v>26</v>
      </c>
      <c r="D10" s="32" t="s">
        <v>251</v>
      </c>
      <c r="E10" s="33">
        <v>2</v>
      </c>
      <c r="F10" s="33">
        <v>2</v>
      </c>
      <c r="G10" s="33">
        <v>1</v>
      </c>
      <c r="H10" s="33">
        <v>0</v>
      </c>
      <c r="I10" s="33">
        <v>0</v>
      </c>
      <c r="J10" s="33">
        <v>0</v>
      </c>
      <c r="K10" s="33">
        <v>0</v>
      </c>
      <c r="L10" s="33">
        <v>3</v>
      </c>
      <c r="M10" s="33">
        <v>1</v>
      </c>
      <c r="N10" s="33">
        <v>0</v>
      </c>
      <c r="O10" s="33">
        <v>0</v>
      </c>
      <c r="P10" s="33">
        <v>1</v>
      </c>
      <c r="Q10" s="33">
        <v>1</v>
      </c>
      <c r="R10" s="33">
        <v>0</v>
      </c>
      <c r="S10" s="34">
        <f t="shared" si="0"/>
        <v>11</v>
      </c>
    </row>
    <row r="11" spans="1:19" ht="99.95" customHeight="1" x14ac:dyDescent="0.3">
      <c r="A11" s="36" t="s">
        <v>309</v>
      </c>
      <c r="B11" s="41" t="s">
        <v>253</v>
      </c>
      <c r="C11" s="42" t="s">
        <v>186</v>
      </c>
      <c r="D11" s="42" t="s">
        <v>252</v>
      </c>
      <c r="E11" s="33">
        <v>1</v>
      </c>
      <c r="F11" s="33">
        <v>1</v>
      </c>
      <c r="G11" s="33">
        <v>1</v>
      </c>
      <c r="H11" s="33">
        <v>0</v>
      </c>
      <c r="I11" s="33">
        <v>0</v>
      </c>
      <c r="J11" s="33">
        <v>0</v>
      </c>
      <c r="K11" s="33">
        <v>0</v>
      </c>
      <c r="L11" s="33">
        <v>2</v>
      </c>
      <c r="M11" s="33">
        <v>1</v>
      </c>
      <c r="N11" s="33">
        <v>0</v>
      </c>
      <c r="O11" s="33">
        <v>1</v>
      </c>
      <c r="P11" s="33">
        <v>1</v>
      </c>
      <c r="Q11" s="33">
        <v>1</v>
      </c>
      <c r="R11" s="33">
        <v>1</v>
      </c>
      <c r="S11" s="34">
        <f t="shared" si="0"/>
        <v>10</v>
      </c>
    </row>
    <row r="12" spans="1:19" ht="99.95" customHeight="1" x14ac:dyDescent="0.3">
      <c r="A12" s="36" t="s">
        <v>310</v>
      </c>
      <c r="B12" s="41" t="s">
        <v>253</v>
      </c>
      <c r="C12" s="42" t="s">
        <v>208</v>
      </c>
      <c r="D12" s="42" t="s">
        <v>252</v>
      </c>
      <c r="E12" s="33">
        <v>1</v>
      </c>
      <c r="F12" s="33">
        <v>1</v>
      </c>
      <c r="G12" s="33">
        <v>1</v>
      </c>
      <c r="H12" s="33">
        <v>0</v>
      </c>
      <c r="I12" s="33">
        <v>0</v>
      </c>
      <c r="J12" s="33">
        <v>0</v>
      </c>
      <c r="K12" s="33">
        <v>0</v>
      </c>
      <c r="L12" s="33">
        <v>2</v>
      </c>
      <c r="M12" s="33">
        <v>1</v>
      </c>
      <c r="N12" s="33">
        <v>0</v>
      </c>
      <c r="O12" s="33">
        <v>1</v>
      </c>
      <c r="P12" s="33">
        <v>1</v>
      </c>
      <c r="Q12" s="33">
        <v>1</v>
      </c>
      <c r="R12" s="33">
        <v>0</v>
      </c>
      <c r="S12" s="34">
        <f t="shared" si="0"/>
        <v>9</v>
      </c>
    </row>
    <row r="13" spans="1:19" ht="39.950000000000003" customHeight="1" x14ac:dyDescent="0.3">
      <c r="B13" s="38" t="s">
        <v>25</v>
      </c>
      <c r="C13" s="43"/>
      <c r="D13" s="43"/>
      <c r="E13" s="34">
        <f>SUBTOTAL(9,E4:E12)</f>
        <v>14</v>
      </c>
      <c r="F13" s="34">
        <f t="shared" ref="F13:S13" si="1">SUBTOTAL(9,F4:F12)</f>
        <v>13</v>
      </c>
      <c r="G13" s="34">
        <f t="shared" si="1"/>
        <v>9</v>
      </c>
      <c r="H13" s="34">
        <f t="shared" si="1"/>
        <v>2</v>
      </c>
      <c r="I13" s="34">
        <f t="shared" si="1"/>
        <v>0</v>
      </c>
      <c r="J13" s="34">
        <f t="shared" si="1"/>
        <v>1</v>
      </c>
      <c r="K13" s="34">
        <f t="shared" si="1"/>
        <v>0</v>
      </c>
      <c r="L13" s="34">
        <f t="shared" si="1"/>
        <v>23</v>
      </c>
      <c r="M13" s="34">
        <f t="shared" si="1"/>
        <v>9</v>
      </c>
      <c r="N13" s="34">
        <f t="shared" si="1"/>
        <v>0</v>
      </c>
      <c r="O13" s="34">
        <f t="shared" si="1"/>
        <v>6</v>
      </c>
      <c r="P13" s="34">
        <f t="shared" si="1"/>
        <v>11</v>
      </c>
      <c r="Q13" s="34">
        <f t="shared" si="1"/>
        <v>10</v>
      </c>
      <c r="R13" s="34">
        <f t="shared" ref="R13" si="2">SUBTOTAL(9,R4:R12)</f>
        <v>3</v>
      </c>
      <c r="S13" s="34">
        <f t="shared" si="1"/>
        <v>101</v>
      </c>
    </row>
  </sheetData>
  <autoFilter ref="B3:S12" xr:uid="{00000000-0009-0000-0000-000001000000}"/>
  <mergeCells count="2">
    <mergeCell ref="B1:S1"/>
    <mergeCell ref="B2:S2"/>
  </mergeCells>
  <pageMargins left="0.19685039370078741" right="0.19685039370078741" top="0.19685039370078741" bottom="0.19685039370078741" header="0.31496062992125984" footer="0.31496062992125984"/>
  <pageSetup paperSize="9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S16"/>
  <sheetViews>
    <sheetView topLeftCell="B1" zoomScale="98" zoomScaleNormal="98" zoomScaleSheetLayoutView="50" workbookViewId="0">
      <selection activeCell="B2" sqref="B2:S2"/>
    </sheetView>
  </sheetViews>
  <sheetFormatPr defaultRowHeight="15" x14ac:dyDescent="0.25"/>
  <cols>
    <col min="1" max="1" width="12" hidden="1" customWidth="1"/>
    <col min="2" max="18" width="10.85546875" customWidth="1"/>
    <col min="19" max="19" width="10.85546875" style="28" customWidth="1"/>
  </cols>
  <sheetData>
    <row r="1" spans="1:19" s="35" customFormat="1" ht="13.5" x14ac:dyDescent="0.3">
      <c r="B1" s="61" t="s">
        <v>291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</row>
    <row r="2" spans="1:19" s="35" customFormat="1" ht="42" customHeight="1" x14ac:dyDescent="0.2">
      <c r="B2" s="76" t="s">
        <v>289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</row>
    <row r="3" spans="1:19" s="37" customFormat="1" ht="183" customHeight="1" x14ac:dyDescent="0.25">
      <c r="B3" s="70" t="s">
        <v>254</v>
      </c>
      <c r="C3" s="70" t="s">
        <v>255</v>
      </c>
      <c r="D3" s="70" t="s">
        <v>29</v>
      </c>
      <c r="E3" s="71" t="s">
        <v>13</v>
      </c>
      <c r="F3" s="71" t="s">
        <v>11</v>
      </c>
      <c r="G3" s="71" t="s">
        <v>14</v>
      </c>
      <c r="H3" s="71" t="s">
        <v>12</v>
      </c>
      <c r="I3" s="71" t="s">
        <v>15</v>
      </c>
      <c r="J3" s="71" t="s">
        <v>16</v>
      </c>
      <c r="K3" s="71" t="s">
        <v>17</v>
      </c>
      <c r="L3" s="71" t="s">
        <v>18</v>
      </c>
      <c r="M3" s="71" t="s">
        <v>19</v>
      </c>
      <c r="N3" s="71" t="s">
        <v>20</v>
      </c>
      <c r="O3" s="71" t="s">
        <v>21</v>
      </c>
      <c r="P3" s="71" t="s">
        <v>22</v>
      </c>
      <c r="Q3" s="71" t="s">
        <v>23</v>
      </c>
      <c r="R3" s="71" t="s">
        <v>24</v>
      </c>
      <c r="S3" s="72" t="s">
        <v>520</v>
      </c>
    </row>
    <row r="4" spans="1:19" s="35" customFormat="1" ht="36" customHeight="1" x14ac:dyDescent="0.2">
      <c r="A4" s="45" t="s">
        <v>313</v>
      </c>
      <c r="B4" s="32" t="s">
        <v>7</v>
      </c>
      <c r="C4" s="41" t="s">
        <v>70</v>
      </c>
      <c r="D4" s="46" t="s">
        <v>32</v>
      </c>
      <c r="E4" s="33">
        <v>2</v>
      </c>
      <c r="F4" s="33">
        <v>2</v>
      </c>
      <c r="G4" s="33">
        <v>1</v>
      </c>
      <c r="H4" s="33">
        <v>0</v>
      </c>
      <c r="I4" s="33">
        <v>0</v>
      </c>
      <c r="J4" s="33">
        <v>0</v>
      </c>
      <c r="K4" s="33">
        <v>0</v>
      </c>
      <c r="L4" s="33">
        <v>2</v>
      </c>
      <c r="M4" s="33">
        <v>4</v>
      </c>
      <c r="N4" s="33">
        <v>0</v>
      </c>
      <c r="O4" s="33">
        <v>1</v>
      </c>
      <c r="P4" s="33">
        <v>1</v>
      </c>
      <c r="Q4" s="33">
        <v>1</v>
      </c>
      <c r="R4" s="33">
        <v>0</v>
      </c>
      <c r="S4" s="34">
        <f>SUM(E4:R4)</f>
        <v>14</v>
      </c>
    </row>
    <row r="5" spans="1:19" s="35" customFormat="1" ht="99.95" customHeight="1" x14ac:dyDescent="0.2">
      <c r="A5" s="45" t="s">
        <v>321</v>
      </c>
      <c r="B5" s="32" t="s">
        <v>7</v>
      </c>
      <c r="C5" s="41" t="s">
        <v>422</v>
      </c>
      <c r="D5" s="46" t="s">
        <v>249</v>
      </c>
      <c r="E5" s="33">
        <v>3</v>
      </c>
      <c r="F5" s="33">
        <v>4</v>
      </c>
      <c r="G5" s="33">
        <v>2</v>
      </c>
      <c r="H5" s="33">
        <v>2</v>
      </c>
      <c r="I5" s="33">
        <v>5</v>
      </c>
      <c r="J5" s="33">
        <v>0</v>
      </c>
      <c r="K5" s="33">
        <v>0</v>
      </c>
      <c r="L5" s="33">
        <v>3</v>
      </c>
      <c r="M5" s="33">
        <v>6</v>
      </c>
      <c r="N5" s="33">
        <v>0</v>
      </c>
      <c r="O5" s="33">
        <v>2</v>
      </c>
      <c r="P5" s="33">
        <v>2</v>
      </c>
      <c r="Q5" s="33">
        <v>5</v>
      </c>
      <c r="R5" s="33">
        <v>1</v>
      </c>
      <c r="S5" s="34">
        <f t="shared" ref="S5:S15" si="0">SUM(E5:R5)</f>
        <v>35</v>
      </c>
    </row>
    <row r="6" spans="1:19" s="35" customFormat="1" ht="99.95" customHeight="1" x14ac:dyDescent="0.2">
      <c r="A6" s="45" t="s">
        <v>314</v>
      </c>
      <c r="B6" s="32" t="s">
        <v>7</v>
      </c>
      <c r="C6" s="41" t="s">
        <v>73</v>
      </c>
      <c r="D6" s="46" t="s">
        <v>32</v>
      </c>
      <c r="E6" s="33">
        <v>10</v>
      </c>
      <c r="F6" s="33">
        <v>6</v>
      </c>
      <c r="G6" s="33">
        <v>1</v>
      </c>
      <c r="H6" s="33">
        <v>0</v>
      </c>
      <c r="I6" s="33">
        <v>0</v>
      </c>
      <c r="J6" s="33">
        <v>0</v>
      </c>
      <c r="K6" s="33">
        <v>1</v>
      </c>
      <c r="L6" s="33">
        <v>2</v>
      </c>
      <c r="M6" s="33">
        <v>6</v>
      </c>
      <c r="N6" s="33">
        <v>0</v>
      </c>
      <c r="O6" s="33">
        <v>3</v>
      </c>
      <c r="P6" s="33">
        <v>1</v>
      </c>
      <c r="Q6" s="33">
        <v>4</v>
      </c>
      <c r="R6" s="33">
        <v>1</v>
      </c>
      <c r="S6" s="34">
        <f t="shared" si="0"/>
        <v>35</v>
      </c>
    </row>
    <row r="7" spans="1:19" s="35" customFormat="1" ht="99.95" customHeight="1" x14ac:dyDescent="0.2">
      <c r="A7" s="45" t="s">
        <v>315</v>
      </c>
      <c r="B7" s="32" t="s">
        <v>7</v>
      </c>
      <c r="C7" s="41" t="s">
        <v>78</v>
      </c>
      <c r="D7" s="41" t="s">
        <v>32</v>
      </c>
      <c r="E7" s="33">
        <v>5</v>
      </c>
      <c r="F7" s="33">
        <v>3</v>
      </c>
      <c r="G7" s="33">
        <v>1</v>
      </c>
      <c r="H7" s="33">
        <v>0</v>
      </c>
      <c r="I7" s="33">
        <v>0</v>
      </c>
      <c r="J7" s="33">
        <v>0</v>
      </c>
      <c r="K7" s="33">
        <v>0</v>
      </c>
      <c r="L7" s="33">
        <v>2</v>
      </c>
      <c r="M7" s="33">
        <v>4</v>
      </c>
      <c r="N7" s="33">
        <v>0</v>
      </c>
      <c r="O7" s="33">
        <v>1</v>
      </c>
      <c r="P7" s="33">
        <v>1</v>
      </c>
      <c r="Q7" s="33">
        <v>2</v>
      </c>
      <c r="R7" s="33">
        <v>0</v>
      </c>
      <c r="S7" s="34">
        <f t="shared" si="0"/>
        <v>19</v>
      </c>
    </row>
    <row r="8" spans="1:19" s="35" customFormat="1" ht="99.95" customHeight="1" x14ac:dyDescent="0.2">
      <c r="A8" s="45" t="s">
        <v>316</v>
      </c>
      <c r="B8" s="32" t="s">
        <v>7</v>
      </c>
      <c r="C8" s="41" t="s">
        <v>80</v>
      </c>
      <c r="D8" s="46" t="s">
        <v>32</v>
      </c>
      <c r="E8" s="33">
        <v>3</v>
      </c>
      <c r="F8" s="33">
        <v>3</v>
      </c>
      <c r="G8" s="33">
        <v>1</v>
      </c>
      <c r="H8" s="33">
        <v>0</v>
      </c>
      <c r="I8" s="33">
        <v>0</v>
      </c>
      <c r="J8" s="33">
        <v>0</v>
      </c>
      <c r="K8" s="33">
        <v>1</v>
      </c>
      <c r="L8" s="33">
        <v>2</v>
      </c>
      <c r="M8" s="33">
        <v>4</v>
      </c>
      <c r="N8" s="33">
        <v>0</v>
      </c>
      <c r="O8" s="33">
        <v>1</v>
      </c>
      <c r="P8" s="33">
        <v>1</v>
      </c>
      <c r="Q8" s="33">
        <v>1</v>
      </c>
      <c r="R8" s="33">
        <v>0</v>
      </c>
      <c r="S8" s="34">
        <f t="shared" si="0"/>
        <v>17</v>
      </c>
    </row>
    <row r="9" spans="1:19" s="35" customFormat="1" ht="99.95" customHeight="1" x14ac:dyDescent="0.2">
      <c r="A9" s="45" t="s">
        <v>317</v>
      </c>
      <c r="B9" s="32" t="s">
        <v>7</v>
      </c>
      <c r="C9" s="41" t="s">
        <v>111</v>
      </c>
      <c r="D9" s="41" t="s">
        <v>32</v>
      </c>
      <c r="E9" s="33">
        <v>1</v>
      </c>
      <c r="F9" s="33">
        <v>2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33">
        <v>2</v>
      </c>
      <c r="M9" s="33">
        <v>3</v>
      </c>
      <c r="N9" s="33">
        <v>0</v>
      </c>
      <c r="O9" s="33">
        <v>1</v>
      </c>
      <c r="P9" s="33">
        <v>1</v>
      </c>
      <c r="Q9" s="33">
        <v>2</v>
      </c>
      <c r="R9" s="33">
        <v>0</v>
      </c>
      <c r="S9" s="34">
        <f t="shared" si="0"/>
        <v>12</v>
      </c>
    </row>
    <row r="10" spans="1:19" s="35" customFormat="1" ht="99.95" customHeight="1" x14ac:dyDescent="0.2">
      <c r="A10" s="45" t="s">
        <v>318</v>
      </c>
      <c r="B10" s="32" t="s">
        <v>7</v>
      </c>
      <c r="C10" s="41" t="s">
        <v>115</v>
      </c>
      <c r="D10" s="41" t="s">
        <v>32</v>
      </c>
      <c r="E10" s="33">
        <v>3</v>
      </c>
      <c r="F10" s="33">
        <v>2</v>
      </c>
      <c r="G10" s="33">
        <v>1</v>
      </c>
      <c r="H10" s="33">
        <v>0</v>
      </c>
      <c r="I10" s="33">
        <v>0</v>
      </c>
      <c r="J10" s="33">
        <v>0</v>
      </c>
      <c r="K10" s="33">
        <v>0</v>
      </c>
      <c r="L10" s="33">
        <v>2</v>
      </c>
      <c r="M10" s="33">
        <v>3</v>
      </c>
      <c r="N10" s="33">
        <v>0</v>
      </c>
      <c r="O10" s="33">
        <v>1</v>
      </c>
      <c r="P10" s="33">
        <v>1</v>
      </c>
      <c r="Q10" s="33">
        <v>1</v>
      </c>
      <c r="R10" s="33">
        <v>0</v>
      </c>
      <c r="S10" s="34">
        <f t="shared" si="0"/>
        <v>14</v>
      </c>
    </row>
    <row r="11" spans="1:19" s="35" customFormat="1" ht="99.95" customHeight="1" x14ac:dyDescent="0.2">
      <c r="A11" s="45" t="s">
        <v>319</v>
      </c>
      <c r="B11" s="32" t="s">
        <v>7</v>
      </c>
      <c r="C11" s="41" t="s">
        <v>142</v>
      </c>
      <c r="D11" s="41" t="s">
        <v>32</v>
      </c>
      <c r="E11" s="33">
        <v>4</v>
      </c>
      <c r="F11" s="33">
        <v>3</v>
      </c>
      <c r="G11" s="33">
        <v>1</v>
      </c>
      <c r="H11" s="33">
        <v>0</v>
      </c>
      <c r="I11" s="33">
        <v>0</v>
      </c>
      <c r="J11" s="33">
        <v>0</v>
      </c>
      <c r="K11" s="33">
        <v>0</v>
      </c>
      <c r="L11" s="33">
        <v>2</v>
      </c>
      <c r="M11" s="33">
        <v>4</v>
      </c>
      <c r="N11" s="33">
        <v>0</v>
      </c>
      <c r="O11" s="33">
        <v>1</v>
      </c>
      <c r="P11" s="33">
        <v>1</v>
      </c>
      <c r="Q11" s="33">
        <v>1</v>
      </c>
      <c r="R11" s="33">
        <v>0</v>
      </c>
      <c r="S11" s="34">
        <f t="shared" si="0"/>
        <v>17</v>
      </c>
    </row>
    <row r="12" spans="1:19" s="35" customFormat="1" ht="99.95" customHeight="1" x14ac:dyDescent="0.2">
      <c r="A12" s="45" t="s">
        <v>320</v>
      </c>
      <c r="B12" s="32" t="s">
        <v>7</v>
      </c>
      <c r="C12" s="41" t="s">
        <v>143</v>
      </c>
      <c r="D12" s="41" t="s">
        <v>32</v>
      </c>
      <c r="E12" s="33">
        <v>4</v>
      </c>
      <c r="F12" s="33">
        <v>3</v>
      </c>
      <c r="G12" s="33">
        <v>1</v>
      </c>
      <c r="H12" s="33">
        <v>0</v>
      </c>
      <c r="I12" s="33">
        <v>0</v>
      </c>
      <c r="J12" s="33">
        <v>0</v>
      </c>
      <c r="K12" s="33">
        <v>1</v>
      </c>
      <c r="L12" s="33">
        <v>2</v>
      </c>
      <c r="M12" s="33">
        <v>4</v>
      </c>
      <c r="N12" s="33">
        <v>0</v>
      </c>
      <c r="O12" s="33">
        <v>1</v>
      </c>
      <c r="P12" s="33">
        <v>1</v>
      </c>
      <c r="Q12" s="33">
        <v>1</v>
      </c>
      <c r="R12" s="33">
        <v>0</v>
      </c>
      <c r="S12" s="34">
        <f t="shared" si="0"/>
        <v>18</v>
      </c>
    </row>
    <row r="13" spans="1:19" s="35" customFormat="1" ht="99.95" customHeight="1" x14ac:dyDescent="0.2">
      <c r="A13" s="45" t="s">
        <v>322</v>
      </c>
      <c r="B13" s="32" t="s">
        <v>7</v>
      </c>
      <c r="C13" s="41" t="s">
        <v>161</v>
      </c>
      <c r="D13" s="41" t="s">
        <v>32</v>
      </c>
      <c r="E13" s="33">
        <v>8</v>
      </c>
      <c r="F13" s="33">
        <v>7</v>
      </c>
      <c r="G13" s="33">
        <v>1</v>
      </c>
      <c r="H13" s="33">
        <v>0</v>
      </c>
      <c r="I13" s="33">
        <v>0</v>
      </c>
      <c r="J13" s="33">
        <v>0</v>
      </c>
      <c r="K13" s="33">
        <v>1</v>
      </c>
      <c r="L13" s="33">
        <v>2</v>
      </c>
      <c r="M13" s="33">
        <v>5</v>
      </c>
      <c r="N13" s="33">
        <v>0</v>
      </c>
      <c r="O13" s="33">
        <v>2</v>
      </c>
      <c r="P13" s="33">
        <v>1</v>
      </c>
      <c r="Q13" s="33">
        <v>2</v>
      </c>
      <c r="R13" s="33">
        <v>0</v>
      </c>
      <c r="S13" s="34">
        <f t="shared" si="0"/>
        <v>29</v>
      </c>
    </row>
    <row r="14" spans="1:19" s="35" customFormat="1" ht="99.95" customHeight="1" x14ac:dyDescent="0.2">
      <c r="A14" s="45" t="s">
        <v>325</v>
      </c>
      <c r="B14" s="32" t="s">
        <v>7</v>
      </c>
      <c r="C14" s="41" t="s">
        <v>170</v>
      </c>
      <c r="D14" s="41" t="s">
        <v>34</v>
      </c>
      <c r="E14" s="33">
        <v>6</v>
      </c>
      <c r="F14" s="33">
        <v>4</v>
      </c>
      <c r="G14" s="33">
        <v>1</v>
      </c>
      <c r="H14" s="33">
        <v>0</v>
      </c>
      <c r="I14" s="33">
        <v>0</v>
      </c>
      <c r="J14" s="33">
        <v>0</v>
      </c>
      <c r="K14" s="33">
        <v>1</v>
      </c>
      <c r="L14" s="33">
        <v>2</v>
      </c>
      <c r="M14" s="33">
        <v>4</v>
      </c>
      <c r="N14" s="33">
        <v>0</v>
      </c>
      <c r="O14" s="33">
        <v>0</v>
      </c>
      <c r="P14" s="33">
        <v>1</v>
      </c>
      <c r="Q14" s="33">
        <v>2</v>
      </c>
      <c r="R14" s="33">
        <v>1</v>
      </c>
      <c r="S14" s="34">
        <f t="shared" si="0"/>
        <v>22</v>
      </c>
    </row>
    <row r="15" spans="1:19" s="35" customFormat="1" ht="99.95" customHeight="1" x14ac:dyDescent="0.2">
      <c r="A15" s="45" t="s">
        <v>323</v>
      </c>
      <c r="B15" s="32" t="s">
        <v>7</v>
      </c>
      <c r="C15" s="41" t="s">
        <v>211</v>
      </c>
      <c r="D15" s="41" t="s">
        <v>32</v>
      </c>
      <c r="E15" s="33">
        <v>6</v>
      </c>
      <c r="F15" s="33">
        <v>4</v>
      </c>
      <c r="G15" s="33">
        <v>1</v>
      </c>
      <c r="H15" s="33">
        <v>0</v>
      </c>
      <c r="I15" s="33">
        <v>0</v>
      </c>
      <c r="J15" s="33">
        <v>0</v>
      </c>
      <c r="K15" s="33">
        <v>1</v>
      </c>
      <c r="L15" s="33">
        <v>2</v>
      </c>
      <c r="M15" s="33">
        <v>5</v>
      </c>
      <c r="N15" s="33">
        <v>0</v>
      </c>
      <c r="O15" s="33">
        <v>1</v>
      </c>
      <c r="P15" s="33">
        <v>1</v>
      </c>
      <c r="Q15" s="33">
        <v>2</v>
      </c>
      <c r="R15" s="33">
        <v>1</v>
      </c>
      <c r="S15" s="34">
        <f t="shared" si="0"/>
        <v>24</v>
      </c>
    </row>
    <row r="16" spans="1:19" s="35" customFormat="1" ht="39.950000000000003" customHeight="1" x14ac:dyDescent="0.2">
      <c r="B16" s="38" t="s">
        <v>25</v>
      </c>
      <c r="C16" s="39"/>
      <c r="D16" s="39"/>
      <c r="E16" s="34">
        <f t="shared" ref="E16:S16" si="1">SUBTOTAL(9,E4:E15)</f>
        <v>55</v>
      </c>
      <c r="F16" s="34">
        <f t="shared" si="1"/>
        <v>43</v>
      </c>
      <c r="G16" s="34">
        <f t="shared" si="1"/>
        <v>12</v>
      </c>
      <c r="H16" s="34">
        <f t="shared" si="1"/>
        <v>2</v>
      </c>
      <c r="I16" s="34">
        <f t="shared" si="1"/>
        <v>5</v>
      </c>
      <c r="J16" s="34">
        <f t="shared" si="1"/>
        <v>0</v>
      </c>
      <c r="K16" s="34">
        <f t="shared" si="1"/>
        <v>6</v>
      </c>
      <c r="L16" s="34">
        <f t="shared" si="1"/>
        <v>25</v>
      </c>
      <c r="M16" s="34">
        <f t="shared" si="1"/>
        <v>52</v>
      </c>
      <c r="N16" s="34">
        <f t="shared" si="1"/>
        <v>0</v>
      </c>
      <c r="O16" s="34">
        <f t="shared" si="1"/>
        <v>15</v>
      </c>
      <c r="P16" s="34">
        <f t="shared" si="1"/>
        <v>13</v>
      </c>
      <c r="Q16" s="34">
        <f t="shared" si="1"/>
        <v>24</v>
      </c>
      <c r="R16" s="34">
        <f t="shared" ref="R16" si="2">SUBTOTAL(9,R4:R15)</f>
        <v>4</v>
      </c>
      <c r="S16" s="34">
        <f t="shared" si="1"/>
        <v>256</v>
      </c>
    </row>
  </sheetData>
  <autoFilter ref="B3:S15" xr:uid="{00000000-0009-0000-0000-000002000000}"/>
  <mergeCells count="2">
    <mergeCell ref="B1:S1"/>
    <mergeCell ref="B2:S2"/>
  </mergeCells>
  <pageMargins left="0.19685039370078741" right="0.19685039370078741" top="0.19685039370078741" bottom="0.19685039370078741" header="0.31496062992125984" footer="0.31496062992125984"/>
  <pageSetup paperSize="9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S19"/>
  <sheetViews>
    <sheetView topLeftCell="B1" zoomScale="96" zoomScaleNormal="96" zoomScaleSheetLayoutView="50" workbookViewId="0">
      <selection activeCell="B2" sqref="B2:S2"/>
    </sheetView>
  </sheetViews>
  <sheetFormatPr defaultColWidth="4.7109375" defaultRowHeight="13.5" x14ac:dyDescent="0.3"/>
  <cols>
    <col min="1" max="1" width="4.7109375" style="36" hidden="1" customWidth="1"/>
    <col min="2" max="18" width="10.85546875" style="36" customWidth="1"/>
    <col min="19" max="19" width="10.85546875" style="44" customWidth="1"/>
    <col min="20" max="16384" width="4.7109375" style="36"/>
  </cols>
  <sheetData>
    <row r="1" spans="1:19" x14ac:dyDescent="0.3">
      <c r="B1" s="61" t="s">
        <v>292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</row>
    <row r="2" spans="1:19" ht="42" customHeight="1" x14ac:dyDescent="0.3">
      <c r="B2" s="76" t="s">
        <v>289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</row>
    <row r="3" spans="1:19" s="37" customFormat="1" ht="183" customHeight="1" x14ac:dyDescent="0.25">
      <c r="B3" s="70" t="s">
        <v>254</v>
      </c>
      <c r="C3" s="70" t="s">
        <v>255</v>
      </c>
      <c r="D3" s="70" t="s">
        <v>29</v>
      </c>
      <c r="E3" s="71" t="s">
        <v>13</v>
      </c>
      <c r="F3" s="71" t="s">
        <v>11</v>
      </c>
      <c r="G3" s="71" t="s">
        <v>14</v>
      </c>
      <c r="H3" s="71" t="s">
        <v>12</v>
      </c>
      <c r="I3" s="71" t="s">
        <v>15</v>
      </c>
      <c r="J3" s="71" t="s">
        <v>16</v>
      </c>
      <c r="K3" s="71" t="s">
        <v>17</v>
      </c>
      <c r="L3" s="71" t="s">
        <v>18</v>
      </c>
      <c r="M3" s="71" t="s">
        <v>19</v>
      </c>
      <c r="N3" s="71" t="s">
        <v>20</v>
      </c>
      <c r="O3" s="71" t="s">
        <v>21</v>
      </c>
      <c r="P3" s="71" t="s">
        <v>22</v>
      </c>
      <c r="Q3" s="71" t="s">
        <v>23</v>
      </c>
      <c r="R3" s="71" t="s">
        <v>24</v>
      </c>
      <c r="S3" s="72" t="s">
        <v>520</v>
      </c>
    </row>
    <row r="4" spans="1:19" ht="31.9" customHeight="1" x14ac:dyDescent="0.3">
      <c r="A4" s="36" t="s">
        <v>324</v>
      </c>
      <c r="B4" s="32" t="s">
        <v>0</v>
      </c>
      <c r="C4" s="41" t="s">
        <v>41</v>
      </c>
      <c r="D4" s="41" t="s">
        <v>32</v>
      </c>
      <c r="E4" s="33">
        <v>5</v>
      </c>
      <c r="F4" s="33">
        <v>3</v>
      </c>
      <c r="G4" s="33">
        <v>1</v>
      </c>
      <c r="H4" s="33">
        <v>0</v>
      </c>
      <c r="I4" s="33">
        <v>0</v>
      </c>
      <c r="J4" s="33">
        <v>0</v>
      </c>
      <c r="K4" s="33">
        <v>0</v>
      </c>
      <c r="L4" s="33">
        <v>2</v>
      </c>
      <c r="M4" s="33">
        <v>5</v>
      </c>
      <c r="N4" s="33">
        <v>0</v>
      </c>
      <c r="O4" s="33">
        <v>1</v>
      </c>
      <c r="P4" s="33">
        <v>1</v>
      </c>
      <c r="Q4" s="33">
        <v>2</v>
      </c>
      <c r="R4" s="33">
        <v>0</v>
      </c>
      <c r="S4" s="34">
        <f>SUM(E4:R4)</f>
        <v>20</v>
      </c>
    </row>
    <row r="5" spans="1:19" ht="99.95" customHeight="1" x14ac:dyDescent="0.3">
      <c r="A5" s="36" t="s">
        <v>326</v>
      </c>
      <c r="B5" s="32" t="s">
        <v>0</v>
      </c>
      <c r="C5" s="41" t="s">
        <v>42</v>
      </c>
      <c r="D5" s="41" t="s">
        <v>32</v>
      </c>
      <c r="E5" s="33">
        <v>2</v>
      </c>
      <c r="F5" s="33">
        <v>2</v>
      </c>
      <c r="G5" s="33">
        <v>1</v>
      </c>
      <c r="H5" s="33">
        <v>0</v>
      </c>
      <c r="I5" s="33">
        <v>0</v>
      </c>
      <c r="J5" s="33">
        <v>0</v>
      </c>
      <c r="K5" s="33">
        <v>0</v>
      </c>
      <c r="L5" s="33">
        <v>1</v>
      </c>
      <c r="M5" s="33">
        <v>4</v>
      </c>
      <c r="N5" s="33">
        <v>0</v>
      </c>
      <c r="O5" s="33">
        <v>1</v>
      </c>
      <c r="P5" s="33">
        <v>0</v>
      </c>
      <c r="Q5" s="33">
        <v>1</v>
      </c>
      <c r="R5" s="33">
        <v>0</v>
      </c>
      <c r="S5" s="34">
        <f t="shared" ref="S5:S18" si="0">SUM(E5:R5)</f>
        <v>12</v>
      </c>
    </row>
    <row r="6" spans="1:19" ht="99.95" customHeight="1" x14ac:dyDescent="0.3">
      <c r="A6" s="36" t="s">
        <v>327</v>
      </c>
      <c r="B6" s="32" t="s">
        <v>0</v>
      </c>
      <c r="C6" s="41" t="s">
        <v>534</v>
      </c>
      <c r="D6" s="46" t="s">
        <v>32</v>
      </c>
      <c r="E6" s="33">
        <v>10</v>
      </c>
      <c r="F6" s="33">
        <v>5</v>
      </c>
      <c r="G6" s="33">
        <v>1</v>
      </c>
      <c r="H6" s="33">
        <v>0</v>
      </c>
      <c r="I6" s="33">
        <v>0</v>
      </c>
      <c r="J6" s="33">
        <v>0</v>
      </c>
      <c r="K6" s="33">
        <v>1</v>
      </c>
      <c r="L6" s="33">
        <v>3</v>
      </c>
      <c r="M6" s="33">
        <v>5</v>
      </c>
      <c r="N6" s="33">
        <v>0</v>
      </c>
      <c r="O6" s="33">
        <v>2</v>
      </c>
      <c r="P6" s="33">
        <v>1</v>
      </c>
      <c r="Q6" s="33">
        <v>3</v>
      </c>
      <c r="R6" s="33">
        <v>1</v>
      </c>
      <c r="S6" s="34">
        <f t="shared" si="0"/>
        <v>32</v>
      </c>
    </row>
    <row r="7" spans="1:19" ht="99.95" customHeight="1" x14ac:dyDescent="0.3">
      <c r="A7" s="36" t="s">
        <v>328</v>
      </c>
      <c r="B7" s="32" t="s">
        <v>0</v>
      </c>
      <c r="C7" s="41" t="s">
        <v>47</v>
      </c>
      <c r="D7" s="41" t="s">
        <v>34</v>
      </c>
      <c r="E7" s="33">
        <v>7</v>
      </c>
      <c r="F7" s="33">
        <v>3</v>
      </c>
      <c r="G7" s="33">
        <v>1</v>
      </c>
      <c r="H7" s="33">
        <v>0</v>
      </c>
      <c r="I7" s="33">
        <v>0</v>
      </c>
      <c r="J7" s="33">
        <v>0</v>
      </c>
      <c r="K7" s="33">
        <v>0</v>
      </c>
      <c r="L7" s="33">
        <v>1</v>
      </c>
      <c r="M7" s="33">
        <v>5</v>
      </c>
      <c r="N7" s="33">
        <v>0</v>
      </c>
      <c r="O7" s="33">
        <v>1</v>
      </c>
      <c r="P7" s="33">
        <v>1</v>
      </c>
      <c r="Q7" s="33">
        <v>4</v>
      </c>
      <c r="R7" s="33">
        <v>1</v>
      </c>
      <c r="S7" s="34">
        <f t="shared" si="0"/>
        <v>24</v>
      </c>
    </row>
    <row r="8" spans="1:19" ht="99.95" customHeight="1" x14ac:dyDescent="0.3">
      <c r="A8" s="36" t="s">
        <v>329</v>
      </c>
      <c r="B8" s="32" t="s">
        <v>0</v>
      </c>
      <c r="C8" s="41" t="s">
        <v>53</v>
      </c>
      <c r="D8" s="41" t="s">
        <v>32</v>
      </c>
      <c r="E8" s="33">
        <v>6</v>
      </c>
      <c r="F8" s="33">
        <v>3</v>
      </c>
      <c r="G8" s="33">
        <v>1</v>
      </c>
      <c r="H8" s="33">
        <v>0</v>
      </c>
      <c r="I8" s="33">
        <v>0</v>
      </c>
      <c r="J8" s="33">
        <v>0</v>
      </c>
      <c r="K8" s="33">
        <v>0</v>
      </c>
      <c r="L8" s="33">
        <v>2</v>
      </c>
      <c r="M8" s="33">
        <v>5</v>
      </c>
      <c r="N8" s="33">
        <v>0</v>
      </c>
      <c r="O8" s="33">
        <v>1</v>
      </c>
      <c r="P8" s="33">
        <v>1</v>
      </c>
      <c r="Q8" s="33">
        <v>2</v>
      </c>
      <c r="R8" s="33">
        <v>0</v>
      </c>
      <c r="S8" s="34">
        <f t="shared" si="0"/>
        <v>21</v>
      </c>
    </row>
    <row r="9" spans="1:19" ht="99.95" customHeight="1" x14ac:dyDescent="0.3">
      <c r="A9" s="36" t="s">
        <v>330</v>
      </c>
      <c r="B9" s="32" t="s">
        <v>0</v>
      </c>
      <c r="C9" s="41" t="s">
        <v>66</v>
      </c>
      <c r="D9" s="46" t="s">
        <v>34</v>
      </c>
      <c r="E9" s="33">
        <v>7</v>
      </c>
      <c r="F9" s="33">
        <v>4</v>
      </c>
      <c r="G9" s="33">
        <v>1</v>
      </c>
      <c r="H9" s="33">
        <v>0</v>
      </c>
      <c r="I9" s="33">
        <v>0</v>
      </c>
      <c r="J9" s="33">
        <v>0</v>
      </c>
      <c r="K9" s="33">
        <v>0</v>
      </c>
      <c r="L9" s="33">
        <v>2</v>
      </c>
      <c r="M9" s="33">
        <v>5</v>
      </c>
      <c r="N9" s="33">
        <v>0</v>
      </c>
      <c r="O9" s="33">
        <v>2</v>
      </c>
      <c r="P9" s="33">
        <v>1</v>
      </c>
      <c r="Q9" s="33">
        <v>3</v>
      </c>
      <c r="R9" s="33">
        <v>1</v>
      </c>
      <c r="S9" s="34">
        <f t="shared" si="0"/>
        <v>26</v>
      </c>
    </row>
    <row r="10" spans="1:19" ht="99.95" customHeight="1" x14ac:dyDescent="0.3">
      <c r="A10" s="36" t="s">
        <v>331</v>
      </c>
      <c r="B10" s="32" t="s">
        <v>0</v>
      </c>
      <c r="C10" s="41" t="s">
        <v>82</v>
      </c>
      <c r="D10" s="46" t="s">
        <v>34</v>
      </c>
      <c r="E10" s="33">
        <v>3</v>
      </c>
      <c r="F10" s="33">
        <v>3</v>
      </c>
      <c r="G10" s="33">
        <v>1</v>
      </c>
      <c r="H10" s="33">
        <v>0</v>
      </c>
      <c r="I10" s="33">
        <v>0</v>
      </c>
      <c r="J10" s="33">
        <v>0</v>
      </c>
      <c r="K10" s="33">
        <v>0</v>
      </c>
      <c r="L10" s="33">
        <v>1</v>
      </c>
      <c r="M10" s="33">
        <v>4</v>
      </c>
      <c r="N10" s="33">
        <v>0</v>
      </c>
      <c r="O10" s="33">
        <v>1</v>
      </c>
      <c r="P10" s="33">
        <v>0</v>
      </c>
      <c r="Q10" s="33">
        <v>0</v>
      </c>
      <c r="R10" s="33">
        <v>0</v>
      </c>
      <c r="S10" s="34">
        <f t="shared" si="0"/>
        <v>13</v>
      </c>
    </row>
    <row r="11" spans="1:19" ht="99.95" customHeight="1" x14ac:dyDescent="0.3">
      <c r="A11" s="36" t="s">
        <v>335</v>
      </c>
      <c r="B11" s="32" t="s">
        <v>0</v>
      </c>
      <c r="C11" s="41" t="s">
        <v>423</v>
      </c>
      <c r="D11" s="46" t="s">
        <v>249</v>
      </c>
      <c r="E11" s="33">
        <v>2</v>
      </c>
      <c r="F11" s="33">
        <v>5</v>
      </c>
      <c r="G11" s="33">
        <v>2</v>
      </c>
      <c r="H11" s="33">
        <v>2</v>
      </c>
      <c r="I11" s="33">
        <v>8</v>
      </c>
      <c r="J11" s="33">
        <v>0</v>
      </c>
      <c r="K11" s="33">
        <v>1</v>
      </c>
      <c r="L11" s="33">
        <v>4</v>
      </c>
      <c r="M11" s="33">
        <v>7</v>
      </c>
      <c r="N11" s="33">
        <v>0</v>
      </c>
      <c r="O11" s="33">
        <v>1</v>
      </c>
      <c r="P11" s="33">
        <v>2</v>
      </c>
      <c r="Q11" s="33">
        <v>8</v>
      </c>
      <c r="R11" s="33">
        <v>1</v>
      </c>
      <c r="S11" s="34">
        <f t="shared" si="0"/>
        <v>43</v>
      </c>
    </row>
    <row r="12" spans="1:19" ht="99.95" customHeight="1" x14ac:dyDescent="0.3">
      <c r="A12" s="36" t="s">
        <v>332</v>
      </c>
      <c r="B12" s="32" t="s">
        <v>0</v>
      </c>
      <c r="C12" s="41" t="s">
        <v>131</v>
      </c>
      <c r="D12" s="41" t="s">
        <v>32</v>
      </c>
      <c r="E12" s="33">
        <v>24</v>
      </c>
      <c r="F12" s="33">
        <v>9</v>
      </c>
      <c r="G12" s="33">
        <v>1</v>
      </c>
      <c r="H12" s="33">
        <v>0</v>
      </c>
      <c r="I12" s="33">
        <v>0</v>
      </c>
      <c r="J12" s="33">
        <v>0</v>
      </c>
      <c r="K12" s="33">
        <v>1</v>
      </c>
      <c r="L12" s="33">
        <v>5</v>
      </c>
      <c r="M12" s="33">
        <v>6</v>
      </c>
      <c r="N12" s="33">
        <v>0</v>
      </c>
      <c r="O12" s="33">
        <v>2</v>
      </c>
      <c r="P12" s="33">
        <v>2</v>
      </c>
      <c r="Q12" s="33">
        <v>6</v>
      </c>
      <c r="R12" s="33">
        <v>2</v>
      </c>
      <c r="S12" s="34">
        <f t="shared" si="0"/>
        <v>58</v>
      </c>
    </row>
    <row r="13" spans="1:19" ht="99.95" customHeight="1" x14ac:dyDescent="0.3">
      <c r="A13" s="36" t="s">
        <v>333</v>
      </c>
      <c r="B13" s="32" t="s">
        <v>0</v>
      </c>
      <c r="C13" s="41" t="s">
        <v>132</v>
      </c>
      <c r="D13" s="46" t="s">
        <v>51</v>
      </c>
      <c r="E13" s="33">
        <v>18</v>
      </c>
      <c r="F13" s="33">
        <v>8</v>
      </c>
      <c r="G13" s="33">
        <v>1</v>
      </c>
      <c r="H13" s="33">
        <v>0</v>
      </c>
      <c r="I13" s="33">
        <v>0</v>
      </c>
      <c r="J13" s="33">
        <v>0</v>
      </c>
      <c r="K13" s="33">
        <v>1</v>
      </c>
      <c r="L13" s="33">
        <v>4</v>
      </c>
      <c r="M13" s="33">
        <v>6</v>
      </c>
      <c r="N13" s="33">
        <v>0</v>
      </c>
      <c r="O13" s="33">
        <v>3</v>
      </c>
      <c r="P13" s="33">
        <v>2</v>
      </c>
      <c r="Q13" s="33">
        <v>7</v>
      </c>
      <c r="R13" s="33">
        <v>2</v>
      </c>
      <c r="S13" s="34">
        <f t="shared" si="0"/>
        <v>52</v>
      </c>
    </row>
    <row r="14" spans="1:19" ht="99.95" customHeight="1" x14ac:dyDescent="0.3">
      <c r="A14" s="36" t="s">
        <v>334</v>
      </c>
      <c r="B14" s="32" t="s">
        <v>0</v>
      </c>
      <c r="C14" s="41" t="s">
        <v>156</v>
      </c>
      <c r="D14" s="41" t="s">
        <v>157</v>
      </c>
      <c r="E14" s="33">
        <v>4</v>
      </c>
      <c r="F14" s="33">
        <v>3</v>
      </c>
      <c r="G14" s="33">
        <v>1</v>
      </c>
      <c r="H14" s="33">
        <v>0</v>
      </c>
      <c r="I14" s="33">
        <v>0</v>
      </c>
      <c r="J14" s="33">
        <v>0</v>
      </c>
      <c r="K14" s="33">
        <v>0</v>
      </c>
      <c r="L14" s="33">
        <v>2</v>
      </c>
      <c r="M14" s="33">
        <v>5</v>
      </c>
      <c r="N14" s="33">
        <v>0</v>
      </c>
      <c r="O14" s="33">
        <v>1</v>
      </c>
      <c r="P14" s="33">
        <v>1</v>
      </c>
      <c r="Q14" s="33">
        <v>2</v>
      </c>
      <c r="R14" s="33">
        <v>1</v>
      </c>
      <c r="S14" s="34">
        <f t="shared" si="0"/>
        <v>20</v>
      </c>
    </row>
    <row r="15" spans="1:19" ht="99.95" customHeight="1" x14ac:dyDescent="0.3">
      <c r="A15" s="36" t="s">
        <v>336</v>
      </c>
      <c r="B15" s="32" t="s">
        <v>0</v>
      </c>
      <c r="C15" s="41" t="s">
        <v>172</v>
      </c>
      <c r="D15" s="46" t="s">
        <v>32</v>
      </c>
      <c r="E15" s="33">
        <v>9</v>
      </c>
      <c r="F15" s="33">
        <v>3</v>
      </c>
      <c r="G15" s="33">
        <v>1</v>
      </c>
      <c r="H15" s="33">
        <v>0</v>
      </c>
      <c r="I15" s="33">
        <v>0</v>
      </c>
      <c r="J15" s="33">
        <v>0</v>
      </c>
      <c r="K15" s="33">
        <v>1</v>
      </c>
      <c r="L15" s="33">
        <v>3</v>
      </c>
      <c r="M15" s="33">
        <v>4</v>
      </c>
      <c r="N15" s="33">
        <v>0</v>
      </c>
      <c r="O15" s="33">
        <v>2</v>
      </c>
      <c r="P15" s="33">
        <v>1</v>
      </c>
      <c r="Q15" s="33">
        <v>3</v>
      </c>
      <c r="R15" s="33">
        <v>2</v>
      </c>
      <c r="S15" s="34">
        <f t="shared" si="0"/>
        <v>29</v>
      </c>
    </row>
    <row r="16" spans="1:19" ht="99.95" customHeight="1" x14ac:dyDescent="0.3">
      <c r="A16" s="36" t="s">
        <v>337</v>
      </c>
      <c r="B16" s="32" t="s">
        <v>0</v>
      </c>
      <c r="C16" s="41" t="s">
        <v>178</v>
      </c>
      <c r="D16" s="41" t="s">
        <v>32</v>
      </c>
      <c r="E16" s="33">
        <v>13</v>
      </c>
      <c r="F16" s="33">
        <v>7</v>
      </c>
      <c r="G16" s="33">
        <v>1</v>
      </c>
      <c r="H16" s="33">
        <v>0</v>
      </c>
      <c r="I16" s="33">
        <v>0</v>
      </c>
      <c r="J16" s="33">
        <v>0</v>
      </c>
      <c r="K16" s="33">
        <v>1</v>
      </c>
      <c r="L16" s="33">
        <v>4</v>
      </c>
      <c r="M16" s="33">
        <v>6</v>
      </c>
      <c r="N16" s="33">
        <v>0</v>
      </c>
      <c r="O16" s="33">
        <v>1</v>
      </c>
      <c r="P16" s="33">
        <v>1</v>
      </c>
      <c r="Q16" s="33">
        <v>4</v>
      </c>
      <c r="R16" s="33">
        <v>1</v>
      </c>
      <c r="S16" s="34">
        <f t="shared" si="0"/>
        <v>39</v>
      </c>
    </row>
    <row r="17" spans="1:19" ht="99.95" customHeight="1" x14ac:dyDescent="0.3">
      <c r="A17" s="36" t="s">
        <v>339</v>
      </c>
      <c r="B17" s="32" t="s">
        <v>0</v>
      </c>
      <c r="C17" s="41" t="s">
        <v>179</v>
      </c>
      <c r="D17" s="41" t="s">
        <v>34</v>
      </c>
      <c r="E17" s="33">
        <v>3</v>
      </c>
      <c r="F17" s="33">
        <v>4</v>
      </c>
      <c r="G17" s="33">
        <v>1</v>
      </c>
      <c r="H17" s="33">
        <v>0</v>
      </c>
      <c r="I17" s="33">
        <v>0</v>
      </c>
      <c r="J17" s="33">
        <v>0</v>
      </c>
      <c r="K17" s="33">
        <v>0</v>
      </c>
      <c r="L17" s="33">
        <v>1</v>
      </c>
      <c r="M17" s="33">
        <v>4</v>
      </c>
      <c r="N17" s="33">
        <v>0</v>
      </c>
      <c r="O17" s="33">
        <v>2</v>
      </c>
      <c r="P17" s="33">
        <v>1</v>
      </c>
      <c r="Q17" s="33">
        <v>1</v>
      </c>
      <c r="R17" s="33">
        <v>0</v>
      </c>
      <c r="S17" s="34">
        <f t="shared" si="0"/>
        <v>17</v>
      </c>
    </row>
    <row r="18" spans="1:19" ht="99.95" customHeight="1" x14ac:dyDescent="0.3">
      <c r="A18" s="36" t="s">
        <v>338</v>
      </c>
      <c r="B18" s="32" t="s">
        <v>0</v>
      </c>
      <c r="C18" s="41" t="s">
        <v>201</v>
      </c>
      <c r="D18" s="46" t="s">
        <v>51</v>
      </c>
      <c r="E18" s="33">
        <v>2</v>
      </c>
      <c r="F18" s="33">
        <v>2</v>
      </c>
      <c r="G18" s="33">
        <v>1</v>
      </c>
      <c r="H18" s="33">
        <v>0</v>
      </c>
      <c r="I18" s="33">
        <v>0</v>
      </c>
      <c r="J18" s="33">
        <v>0</v>
      </c>
      <c r="K18" s="33">
        <v>0</v>
      </c>
      <c r="L18" s="33">
        <v>1</v>
      </c>
      <c r="M18" s="33">
        <v>4</v>
      </c>
      <c r="N18" s="33">
        <v>0</v>
      </c>
      <c r="O18" s="33">
        <v>1</v>
      </c>
      <c r="P18" s="33">
        <v>0</v>
      </c>
      <c r="Q18" s="33">
        <v>1</v>
      </c>
      <c r="R18" s="33">
        <v>0</v>
      </c>
      <c r="S18" s="34">
        <f t="shared" si="0"/>
        <v>12</v>
      </c>
    </row>
    <row r="19" spans="1:19" ht="39.950000000000003" customHeight="1" x14ac:dyDescent="0.3">
      <c r="B19" s="38" t="s">
        <v>25</v>
      </c>
      <c r="C19" s="43"/>
      <c r="D19" s="43"/>
      <c r="E19" s="34">
        <f t="shared" ref="E19:Q19" si="1">SUBTOTAL(9,E4:E18)</f>
        <v>115</v>
      </c>
      <c r="F19" s="34">
        <f t="shared" si="1"/>
        <v>64</v>
      </c>
      <c r="G19" s="34">
        <f t="shared" si="1"/>
        <v>16</v>
      </c>
      <c r="H19" s="34">
        <f t="shared" si="1"/>
        <v>2</v>
      </c>
      <c r="I19" s="34">
        <f t="shared" si="1"/>
        <v>8</v>
      </c>
      <c r="J19" s="34">
        <f t="shared" si="1"/>
        <v>0</v>
      </c>
      <c r="K19" s="34">
        <f t="shared" si="1"/>
        <v>6</v>
      </c>
      <c r="L19" s="34">
        <f t="shared" si="1"/>
        <v>36</v>
      </c>
      <c r="M19" s="34">
        <f t="shared" si="1"/>
        <v>75</v>
      </c>
      <c r="N19" s="34">
        <f t="shared" si="1"/>
        <v>0</v>
      </c>
      <c r="O19" s="34">
        <f t="shared" si="1"/>
        <v>22</v>
      </c>
      <c r="P19" s="34">
        <f t="shared" si="1"/>
        <v>15</v>
      </c>
      <c r="Q19" s="34">
        <f t="shared" si="1"/>
        <v>47</v>
      </c>
      <c r="R19" s="34">
        <f t="shared" ref="R19" si="2">SUBTOTAL(9,R4:R18)</f>
        <v>12</v>
      </c>
      <c r="S19" s="34">
        <f>SUBTOTAL(9,S4:S18)</f>
        <v>418</v>
      </c>
    </row>
  </sheetData>
  <autoFilter ref="B3:S18" xr:uid="{00000000-0009-0000-0000-000003000000}"/>
  <mergeCells count="2">
    <mergeCell ref="B1:S1"/>
    <mergeCell ref="B2:S2"/>
  </mergeCells>
  <pageMargins left="0.19685039370078741" right="0.19685039370078741" top="0.19685039370078741" bottom="0.19685039370078741" header="0.31496062992125984" footer="0.31496062992125984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</sheetPr>
  <dimension ref="A1:S21"/>
  <sheetViews>
    <sheetView zoomScale="96" zoomScaleNormal="96" zoomScaleSheetLayoutView="50" workbookViewId="0">
      <pane xSplit="4" ySplit="3" topLeftCell="E21" activePane="bottomRight" state="frozen"/>
      <selection sqref="A1:XFD1048576"/>
      <selection pane="topRight" sqref="A1:XFD1048576"/>
      <selection pane="bottomLeft" sqref="A1:XFD1048576"/>
      <selection pane="bottomRight" activeCell="B2" sqref="B2:S2"/>
    </sheetView>
  </sheetViews>
  <sheetFormatPr defaultRowHeight="15" x14ac:dyDescent="0.25"/>
  <cols>
    <col min="1" max="1" width="8.7109375" hidden="1" customWidth="1"/>
    <col min="2" max="18" width="10.85546875" customWidth="1"/>
    <col min="19" max="19" width="10.85546875" style="28" customWidth="1"/>
  </cols>
  <sheetData>
    <row r="1" spans="1:19" ht="15.75" x14ac:dyDescent="0.3">
      <c r="B1" s="61" t="s">
        <v>293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</row>
    <row r="2" spans="1:19" ht="42" customHeight="1" x14ac:dyDescent="0.25">
      <c r="B2" s="76" t="s">
        <v>289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</row>
    <row r="3" spans="1:19" s="37" customFormat="1" ht="183" customHeight="1" x14ac:dyDescent="0.25">
      <c r="B3" s="70" t="s">
        <v>254</v>
      </c>
      <c r="C3" s="70" t="s">
        <v>255</v>
      </c>
      <c r="D3" s="70" t="s">
        <v>29</v>
      </c>
      <c r="E3" s="71" t="s">
        <v>13</v>
      </c>
      <c r="F3" s="71" t="s">
        <v>11</v>
      </c>
      <c r="G3" s="71" t="s">
        <v>14</v>
      </c>
      <c r="H3" s="71" t="s">
        <v>12</v>
      </c>
      <c r="I3" s="71" t="s">
        <v>15</v>
      </c>
      <c r="J3" s="71" t="s">
        <v>16</v>
      </c>
      <c r="K3" s="71" t="s">
        <v>17</v>
      </c>
      <c r="L3" s="71" t="s">
        <v>18</v>
      </c>
      <c r="M3" s="71" t="s">
        <v>19</v>
      </c>
      <c r="N3" s="71" t="s">
        <v>20</v>
      </c>
      <c r="O3" s="71" t="s">
        <v>21</v>
      </c>
      <c r="P3" s="71" t="s">
        <v>22</v>
      </c>
      <c r="Q3" s="71" t="s">
        <v>23</v>
      </c>
      <c r="R3" s="71" t="s">
        <v>24</v>
      </c>
      <c r="S3" s="72" t="s">
        <v>520</v>
      </c>
    </row>
    <row r="4" spans="1:19" s="4" customFormat="1" ht="33.6" customHeight="1" x14ac:dyDescent="0.3">
      <c r="A4" s="4" t="s">
        <v>340</v>
      </c>
      <c r="B4" s="32" t="s">
        <v>9</v>
      </c>
      <c r="C4" s="41" t="s">
        <v>260</v>
      </c>
      <c r="D4" s="41" t="s">
        <v>250</v>
      </c>
      <c r="E4" s="33">
        <v>1</v>
      </c>
      <c r="F4" s="33">
        <v>1</v>
      </c>
      <c r="G4" s="33">
        <v>1</v>
      </c>
      <c r="H4" s="33">
        <v>0</v>
      </c>
      <c r="I4" s="33">
        <v>0</v>
      </c>
      <c r="J4" s="33">
        <v>0</v>
      </c>
      <c r="K4" s="33">
        <v>0</v>
      </c>
      <c r="L4" s="33">
        <v>1</v>
      </c>
      <c r="M4" s="33">
        <v>2</v>
      </c>
      <c r="N4" s="33">
        <v>0</v>
      </c>
      <c r="O4" s="33">
        <v>1</v>
      </c>
      <c r="P4" s="33">
        <v>0</v>
      </c>
      <c r="Q4" s="33">
        <v>1</v>
      </c>
      <c r="R4" s="33">
        <v>0</v>
      </c>
      <c r="S4" s="34">
        <f>SUM(E4:R4)</f>
        <v>8</v>
      </c>
    </row>
    <row r="5" spans="1:19" s="4" customFormat="1" ht="99.95" customHeight="1" x14ac:dyDescent="0.3">
      <c r="A5" s="4" t="s">
        <v>341</v>
      </c>
      <c r="B5" s="32" t="s">
        <v>9</v>
      </c>
      <c r="C5" s="41" t="s">
        <v>38</v>
      </c>
      <c r="D5" s="41" t="s">
        <v>36</v>
      </c>
      <c r="E5" s="33">
        <v>8</v>
      </c>
      <c r="F5" s="33">
        <v>7</v>
      </c>
      <c r="G5" s="33">
        <v>1</v>
      </c>
      <c r="H5" s="33">
        <v>0</v>
      </c>
      <c r="I5" s="33">
        <v>0</v>
      </c>
      <c r="J5" s="33">
        <v>0</v>
      </c>
      <c r="K5" s="33">
        <v>1</v>
      </c>
      <c r="L5" s="33">
        <v>2</v>
      </c>
      <c r="M5" s="33">
        <v>5</v>
      </c>
      <c r="N5" s="33">
        <v>0</v>
      </c>
      <c r="O5" s="33">
        <v>2</v>
      </c>
      <c r="P5" s="33">
        <v>1</v>
      </c>
      <c r="Q5" s="33">
        <v>2</v>
      </c>
      <c r="R5" s="33">
        <v>0</v>
      </c>
      <c r="S5" s="34">
        <f t="shared" ref="S5:S20" si="0">SUM(E5:R5)</f>
        <v>29</v>
      </c>
    </row>
    <row r="6" spans="1:19" s="4" customFormat="1" ht="99.95" customHeight="1" x14ac:dyDescent="0.3">
      <c r="A6" s="4" t="s">
        <v>342</v>
      </c>
      <c r="B6" s="32" t="s">
        <v>9</v>
      </c>
      <c r="C6" s="41" t="s">
        <v>43</v>
      </c>
      <c r="D6" s="41" t="s">
        <v>32</v>
      </c>
      <c r="E6" s="33">
        <v>3</v>
      </c>
      <c r="F6" s="33">
        <v>3</v>
      </c>
      <c r="G6" s="33">
        <v>1</v>
      </c>
      <c r="H6" s="33">
        <v>0</v>
      </c>
      <c r="I6" s="33">
        <v>0</v>
      </c>
      <c r="J6" s="33">
        <v>0</v>
      </c>
      <c r="K6" s="33">
        <v>0</v>
      </c>
      <c r="L6" s="33">
        <v>1</v>
      </c>
      <c r="M6" s="33">
        <v>4</v>
      </c>
      <c r="N6" s="33">
        <v>0</v>
      </c>
      <c r="O6" s="33">
        <v>1</v>
      </c>
      <c r="P6" s="33">
        <v>1</v>
      </c>
      <c r="Q6" s="33">
        <v>1</v>
      </c>
      <c r="R6" s="33">
        <v>0</v>
      </c>
      <c r="S6" s="34">
        <f t="shared" si="0"/>
        <v>15</v>
      </c>
    </row>
    <row r="7" spans="1:19" s="4" customFormat="1" ht="99.95" customHeight="1" x14ac:dyDescent="0.3">
      <c r="A7" s="4" t="s">
        <v>353</v>
      </c>
      <c r="B7" s="32" t="s">
        <v>9</v>
      </c>
      <c r="C7" s="41" t="s">
        <v>424</v>
      </c>
      <c r="D7" s="46" t="s">
        <v>249</v>
      </c>
      <c r="E7" s="33">
        <v>1</v>
      </c>
      <c r="F7" s="33">
        <v>3</v>
      </c>
      <c r="G7" s="33">
        <v>1</v>
      </c>
      <c r="H7" s="33">
        <v>2</v>
      </c>
      <c r="I7" s="33">
        <v>7</v>
      </c>
      <c r="J7" s="33">
        <v>0</v>
      </c>
      <c r="K7" s="33">
        <v>1</v>
      </c>
      <c r="L7" s="33">
        <v>3</v>
      </c>
      <c r="M7" s="33">
        <v>5</v>
      </c>
      <c r="N7" s="33">
        <v>0</v>
      </c>
      <c r="O7" s="33">
        <v>1</v>
      </c>
      <c r="P7" s="33">
        <v>2</v>
      </c>
      <c r="Q7" s="33">
        <v>7</v>
      </c>
      <c r="R7" s="33">
        <v>1</v>
      </c>
      <c r="S7" s="34">
        <f t="shared" si="0"/>
        <v>34</v>
      </c>
    </row>
    <row r="8" spans="1:19" s="4" customFormat="1" ht="99.95" customHeight="1" x14ac:dyDescent="0.3">
      <c r="A8" s="4" t="s">
        <v>343</v>
      </c>
      <c r="B8" s="32" t="s">
        <v>9</v>
      </c>
      <c r="C8" s="46" t="s">
        <v>56</v>
      </c>
      <c r="D8" s="46" t="s">
        <v>32</v>
      </c>
      <c r="E8" s="33">
        <v>10</v>
      </c>
      <c r="F8" s="33">
        <v>5</v>
      </c>
      <c r="G8" s="33">
        <v>1</v>
      </c>
      <c r="H8" s="33">
        <v>0</v>
      </c>
      <c r="I8" s="33">
        <v>0</v>
      </c>
      <c r="J8" s="33">
        <v>0</v>
      </c>
      <c r="K8" s="33">
        <v>1</v>
      </c>
      <c r="L8" s="33">
        <v>4</v>
      </c>
      <c r="M8" s="33">
        <v>4</v>
      </c>
      <c r="N8" s="33">
        <v>0</v>
      </c>
      <c r="O8" s="33">
        <v>1</v>
      </c>
      <c r="P8" s="33">
        <v>2</v>
      </c>
      <c r="Q8" s="33">
        <v>3</v>
      </c>
      <c r="R8" s="33">
        <v>1</v>
      </c>
      <c r="S8" s="34">
        <f t="shared" si="0"/>
        <v>32</v>
      </c>
    </row>
    <row r="9" spans="1:19" s="4" customFormat="1" ht="99.95" customHeight="1" x14ac:dyDescent="0.3">
      <c r="A9" s="4" t="s">
        <v>344</v>
      </c>
      <c r="B9" s="32" t="s">
        <v>9</v>
      </c>
      <c r="C9" s="41" t="s">
        <v>68</v>
      </c>
      <c r="D9" s="41" t="s">
        <v>34</v>
      </c>
      <c r="E9" s="33">
        <v>3</v>
      </c>
      <c r="F9" s="33">
        <v>3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33">
        <v>1</v>
      </c>
      <c r="M9" s="33">
        <v>4</v>
      </c>
      <c r="N9" s="33">
        <v>0</v>
      </c>
      <c r="O9" s="33">
        <v>1</v>
      </c>
      <c r="P9" s="33">
        <v>1</v>
      </c>
      <c r="Q9" s="33">
        <v>2</v>
      </c>
      <c r="R9" s="33">
        <v>0</v>
      </c>
      <c r="S9" s="34">
        <f t="shared" si="0"/>
        <v>15</v>
      </c>
    </row>
    <row r="10" spans="1:19" s="4" customFormat="1" ht="99.95" customHeight="1" x14ac:dyDescent="0.3">
      <c r="A10" s="4" t="s">
        <v>345</v>
      </c>
      <c r="B10" s="32" t="s">
        <v>9</v>
      </c>
      <c r="C10" s="41" t="s">
        <v>85</v>
      </c>
      <c r="D10" s="41" t="s">
        <v>34</v>
      </c>
      <c r="E10" s="33">
        <v>3</v>
      </c>
      <c r="F10" s="33">
        <v>3</v>
      </c>
      <c r="G10" s="33">
        <v>1</v>
      </c>
      <c r="H10" s="33">
        <v>0</v>
      </c>
      <c r="I10" s="33">
        <v>0</v>
      </c>
      <c r="J10" s="33">
        <v>0</v>
      </c>
      <c r="K10" s="33">
        <v>0</v>
      </c>
      <c r="L10" s="33">
        <v>1</v>
      </c>
      <c r="M10" s="33">
        <v>4</v>
      </c>
      <c r="N10" s="33">
        <v>0</v>
      </c>
      <c r="O10" s="33">
        <v>0</v>
      </c>
      <c r="P10" s="33">
        <v>1</v>
      </c>
      <c r="Q10" s="33">
        <v>1</v>
      </c>
      <c r="R10" s="33">
        <v>0</v>
      </c>
      <c r="S10" s="34">
        <f t="shared" si="0"/>
        <v>14</v>
      </c>
    </row>
    <row r="11" spans="1:19" s="4" customFormat="1" ht="99.95" customHeight="1" x14ac:dyDescent="0.3">
      <c r="A11" s="4" t="s">
        <v>346</v>
      </c>
      <c r="B11" s="32" t="s">
        <v>9</v>
      </c>
      <c r="C11" s="41" t="s">
        <v>86</v>
      </c>
      <c r="D11" s="41" t="s">
        <v>32</v>
      </c>
      <c r="E11" s="33">
        <v>5</v>
      </c>
      <c r="F11" s="33">
        <v>3</v>
      </c>
      <c r="G11" s="33">
        <v>1</v>
      </c>
      <c r="H11" s="33">
        <v>0</v>
      </c>
      <c r="I11" s="33">
        <v>0</v>
      </c>
      <c r="J11" s="33">
        <v>0</v>
      </c>
      <c r="K11" s="33">
        <v>0</v>
      </c>
      <c r="L11" s="33">
        <v>2</v>
      </c>
      <c r="M11" s="33">
        <v>4</v>
      </c>
      <c r="N11" s="33">
        <v>0</v>
      </c>
      <c r="O11" s="33">
        <v>0</v>
      </c>
      <c r="P11" s="33">
        <v>1</v>
      </c>
      <c r="Q11" s="33">
        <v>1</v>
      </c>
      <c r="R11" s="33">
        <v>1</v>
      </c>
      <c r="S11" s="34">
        <f t="shared" si="0"/>
        <v>18</v>
      </c>
    </row>
    <row r="12" spans="1:19" s="4" customFormat="1" ht="99.95" customHeight="1" x14ac:dyDescent="0.3">
      <c r="A12" s="4" t="s">
        <v>347</v>
      </c>
      <c r="B12" s="32" t="s">
        <v>9</v>
      </c>
      <c r="C12" s="41" t="s">
        <v>90</v>
      </c>
      <c r="D12" s="41" t="s">
        <v>32</v>
      </c>
      <c r="E12" s="33">
        <v>4</v>
      </c>
      <c r="F12" s="33">
        <v>3</v>
      </c>
      <c r="G12" s="33">
        <v>1</v>
      </c>
      <c r="H12" s="33">
        <v>0</v>
      </c>
      <c r="I12" s="33">
        <v>0</v>
      </c>
      <c r="J12" s="33">
        <v>0</v>
      </c>
      <c r="K12" s="33">
        <v>0</v>
      </c>
      <c r="L12" s="33">
        <v>2</v>
      </c>
      <c r="M12" s="33">
        <v>4</v>
      </c>
      <c r="N12" s="33">
        <v>0</v>
      </c>
      <c r="O12" s="33">
        <v>1</v>
      </c>
      <c r="P12" s="33">
        <v>1</v>
      </c>
      <c r="Q12" s="33">
        <v>1</v>
      </c>
      <c r="R12" s="33">
        <v>0</v>
      </c>
      <c r="S12" s="34">
        <f t="shared" si="0"/>
        <v>17</v>
      </c>
    </row>
    <row r="13" spans="1:19" s="4" customFormat="1" ht="99.95" customHeight="1" x14ac:dyDescent="0.3">
      <c r="A13" s="4" t="s">
        <v>348</v>
      </c>
      <c r="B13" s="32" t="s">
        <v>9</v>
      </c>
      <c r="C13" s="41" t="s">
        <v>92</v>
      </c>
      <c r="D13" s="41" t="s">
        <v>34</v>
      </c>
      <c r="E13" s="33">
        <v>6</v>
      </c>
      <c r="F13" s="33">
        <v>4</v>
      </c>
      <c r="G13" s="33">
        <v>1</v>
      </c>
      <c r="H13" s="33">
        <v>0</v>
      </c>
      <c r="I13" s="33">
        <v>0</v>
      </c>
      <c r="J13" s="33">
        <v>0</v>
      </c>
      <c r="K13" s="33">
        <v>0</v>
      </c>
      <c r="L13" s="33">
        <v>1</v>
      </c>
      <c r="M13" s="33">
        <v>4</v>
      </c>
      <c r="N13" s="33">
        <v>0</v>
      </c>
      <c r="O13" s="33">
        <v>0</v>
      </c>
      <c r="P13" s="33">
        <v>1</v>
      </c>
      <c r="Q13" s="33">
        <v>1</v>
      </c>
      <c r="R13" s="33">
        <v>0</v>
      </c>
      <c r="S13" s="34">
        <f t="shared" si="0"/>
        <v>18</v>
      </c>
    </row>
    <row r="14" spans="1:19" s="4" customFormat="1" ht="99.95" customHeight="1" x14ac:dyDescent="0.3">
      <c r="A14" s="4" t="s">
        <v>349</v>
      </c>
      <c r="B14" s="32" t="s">
        <v>9</v>
      </c>
      <c r="C14" s="41" t="s">
        <v>129</v>
      </c>
      <c r="D14" s="41" t="s">
        <v>32</v>
      </c>
      <c r="E14" s="33">
        <v>6</v>
      </c>
      <c r="F14" s="33">
        <v>3</v>
      </c>
      <c r="G14" s="33">
        <v>1</v>
      </c>
      <c r="H14" s="33">
        <v>0</v>
      </c>
      <c r="I14" s="33">
        <v>0</v>
      </c>
      <c r="J14" s="33">
        <v>0</v>
      </c>
      <c r="K14" s="33">
        <v>1</v>
      </c>
      <c r="L14" s="33">
        <v>2</v>
      </c>
      <c r="M14" s="33">
        <v>6</v>
      </c>
      <c r="N14" s="33">
        <v>0</v>
      </c>
      <c r="O14" s="33">
        <v>2</v>
      </c>
      <c r="P14" s="33">
        <v>1</v>
      </c>
      <c r="Q14" s="33">
        <v>2</v>
      </c>
      <c r="R14" s="33">
        <v>1</v>
      </c>
      <c r="S14" s="34">
        <f t="shared" si="0"/>
        <v>25</v>
      </c>
    </row>
    <row r="15" spans="1:19" s="4" customFormat="1" ht="99.95" customHeight="1" x14ac:dyDescent="0.3">
      <c r="A15" s="4" t="s">
        <v>350</v>
      </c>
      <c r="B15" s="32" t="s">
        <v>9</v>
      </c>
      <c r="C15" s="41" t="s">
        <v>144</v>
      </c>
      <c r="D15" s="41" t="s">
        <v>36</v>
      </c>
      <c r="E15" s="33">
        <v>12</v>
      </c>
      <c r="F15" s="33">
        <v>6</v>
      </c>
      <c r="G15" s="33">
        <v>1</v>
      </c>
      <c r="H15" s="33">
        <v>0</v>
      </c>
      <c r="I15" s="33">
        <v>0</v>
      </c>
      <c r="J15" s="33">
        <v>0</v>
      </c>
      <c r="K15" s="33">
        <v>1</v>
      </c>
      <c r="L15" s="33">
        <v>3</v>
      </c>
      <c r="M15" s="33">
        <v>6</v>
      </c>
      <c r="N15" s="33">
        <v>0</v>
      </c>
      <c r="O15" s="33">
        <v>2</v>
      </c>
      <c r="P15" s="33">
        <v>1</v>
      </c>
      <c r="Q15" s="33">
        <v>3</v>
      </c>
      <c r="R15" s="33">
        <v>1</v>
      </c>
      <c r="S15" s="34">
        <f t="shared" si="0"/>
        <v>36</v>
      </c>
    </row>
    <row r="16" spans="1:19" s="4" customFormat="1" ht="99.95" customHeight="1" x14ac:dyDescent="0.3">
      <c r="A16" s="4" t="s">
        <v>351</v>
      </c>
      <c r="B16" s="32" t="s">
        <v>9</v>
      </c>
      <c r="C16" s="41" t="s">
        <v>147</v>
      </c>
      <c r="D16" s="41" t="s">
        <v>51</v>
      </c>
      <c r="E16" s="33">
        <v>4</v>
      </c>
      <c r="F16" s="33">
        <v>3</v>
      </c>
      <c r="G16" s="33">
        <v>1</v>
      </c>
      <c r="H16" s="33">
        <v>0</v>
      </c>
      <c r="I16" s="33">
        <v>0</v>
      </c>
      <c r="J16" s="33">
        <v>0</v>
      </c>
      <c r="K16" s="33">
        <v>0</v>
      </c>
      <c r="L16" s="33">
        <v>2</v>
      </c>
      <c r="M16" s="33">
        <v>4</v>
      </c>
      <c r="N16" s="33">
        <v>0</v>
      </c>
      <c r="O16" s="33">
        <v>1</v>
      </c>
      <c r="P16" s="33">
        <v>1</v>
      </c>
      <c r="Q16" s="33">
        <v>1</v>
      </c>
      <c r="R16" s="33">
        <v>0</v>
      </c>
      <c r="S16" s="34">
        <f t="shared" si="0"/>
        <v>17</v>
      </c>
    </row>
    <row r="17" spans="1:19" s="4" customFormat="1" ht="99.95" customHeight="1" x14ac:dyDescent="0.3">
      <c r="A17" s="4" t="s">
        <v>352</v>
      </c>
      <c r="B17" s="32" t="s">
        <v>9</v>
      </c>
      <c r="C17" s="41" t="s">
        <v>149</v>
      </c>
      <c r="D17" s="41" t="s">
        <v>32</v>
      </c>
      <c r="E17" s="33">
        <v>6</v>
      </c>
      <c r="F17" s="33">
        <v>4</v>
      </c>
      <c r="G17" s="33">
        <v>1</v>
      </c>
      <c r="H17" s="33">
        <v>0</v>
      </c>
      <c r="I17" s="33">
        <v>0</v>
      </c>
      <c r="J17" s="33">
        <v>0</v>
      </c>
      <c r="K17" s="33">
        <v>1</v>
      </c>
      <c r="L17" s="33">
        <v>3</v>
      </c>
      <c r="M17" s="33">
        <v>5</v>
      </c>
      <c r="N17" s="33">
        <v>0</v>
      </c>
      <c r="O17" s="33">
        <v>0</v>
      </c>
      <c r="P17" s="33">
        <v>1</v>
      </c>
      <c r="Q17" s="33">
        <v>2</v>
      </c>
      <c r="R17" s="33">
        <v>1</v>
      </c>
      <c r="S17" s="34">
        <f t="shared" si="0"/>
        <v>24</v>
      </c>
    </row>
    <row r="18" spans="1:19" s="4" customFormat="1" ht="99.95" customHeight="1" x14ac:dyDescent="0.3">
      <c r="A18" s="4" t="s">
        <v>354</v>
      </c>
      <c r="B18" s="32" t="s">
        <v>9</v>
      </c>
      <c r="C18" s="41" t="s">
        <v>160</v>
      </c>
      <c r="D18" s="41" t="s">
        <v>32</v>
      </c>
      <c r="E18" s="33">
        <v>3</v>
      </c>
      <c r="F18" s="33">
        <v>2</v>
      </c>
      <c r="G18" s="33">
        <v>1</v>
      </c>
      <c r="H18" s="33">
        <v>0</v>
      </c>
      <c r="I18" s="33">
        <v>0</v>
      </c>
      <c r="J18" s="33">
        <v>0</v>
      </c>
      <c r="K18" s="33">
        <v>0</v>
      </c>
      <c r="L18" s="33">
        <v>1</v>
      </c>
      <c r="M18" s="33">
        <v>4</v>
      </c>
      <c r="N18" s="33">
        <v>0</v>
      </c>
      <c r="O18" s="33">
        <v>1</v>
      </c>
      <c r="P18" s="33">
        <v>0</v>
      </c>
      <c r="Q18" s="33">
        <v>1</v>
      </c>
      <c r="R18" s="33">
        <v>0</v>
      </c>
      <c r="S18" s="34">
        <f t="shared" si="0"/>
        <v>13</v>
      </c>
    </row>
    <row r="19" spans="1:19" s="4" customFormat="1" ht="99.95" customHeight="1" x14ac:dyDescent="0.3">
      <c r="A19" s="4" t="s">
        <v>355</v>
      </c>
      <c r="B19" s="32" t="s">
        <v>9</v>
      </c>
      <c r="C19" s="41" t="s">
        <v>162</v>
      </c>
      <c r="D19" s="41" t="s">
        <v>32</v>
      </c>
      <c r="E19" s="33">
        <v>5</v>
      </c>
      <c r="F19" s="33">
        <v>3</v>
      </c>
      <c r="G19" s="33">
        <v>1</v>
      </c>
      <c r="H19" s="33">
        <v>0</v>
      </c>
      <c r="I19" s="33">
        <v>0</v>
      </c>
      <c r="J19" s="33">
        <v>0</v>
      </c>
      <c r="K19" s="33">
        <v>0</v>
      </c>
      <c r="L19" s="33">
        <v>2</v>
      </c>
      <c r="M19" s="33">
        <v>5</v>
      </c>
      <c r="N19" s="33">
        <v>0</v>
      </c>
      <c r="O19" s="33">
        <v>2</v>
      </c>
      <c r="P19" s="33">
        <v>1</v>
      </c>
      <c r="Q19" s="33">
        <v>1</v>
      </c>
      <c r="R19" s="33">
        <v>0</v>
      </c>
      <c r="S19" s="34">
        <f t="shared" si="0"/>
        <v>20</v>
      </c>
    </row>
    <row r="20" spans="1:19" s="4" customFormat="1" ht="99.95" customHeight="1" x14ac:dyDescent="0.3">
      <c r="A20" s="4" t="s">
        <v>356</v>
      </c>
      <c r="B20" s="32" t="s">
        <v>9</v>
      </c>
      <c r="C20" s="41" t="s">
        <v>164</v>
      </c>
      <c r="D20" s="41" t="s">
        <v>32</v>
      </c>
      <c r="E20" s="33">
        <v>3</v>
      </c>
      <c r="F20" s="33">
        <v>3</v>
      </c>
      <c r="G20" s="33">
        <v>1</v>
      </c>
      <c r="H20" s="33">
        <v>0</v>
      </c>
      <c r="I20" s="33">
        <v>0</v>
      </c>
      <c r="J20" s="33">
        <v>0</v>
      </c>
      <c r="K20" s="33">
        <v>0</v>
      </c>
      <c r="L20" s="33">
        <v>1</v>
      </c>
      <c r="M20" s="33">
        <v>5</v>
      </c>
      <c r="N20" s="33">
        <v>0</v>
      </c>
      <c r="O20" s="33">
        <v>1</v>
      </c>
      <c r="P20" s="33">
        <v>1</v>
      </c>
      <c r="Q20" s="33">
        <v>1</v>
      </c>
      <c r="R20" s="33">
        <v>0</v>
      </c>
      <c r="S20" s="34">
        <f t="shared" si="0"/>
        <v>16</v>
      </c>
    </row>
    <row r="21" spans="1:19" ht="39.950000000000003" customHeight="1" x14ac:dyDescent="0.25">
      <c r="B21" s="38" t="s">
        <v>25</v>
      </c>
      <c r="C21" s="39"/>
      <c r="D21" s="39"/>
      <c r="E21" s="34">
        <f t="shared" ref="E21:S21" si="1">SUBTOTAL(9,E4:E20)</f>
        <v>83</v>
      </c>
      <c r="F21" s="34">
        <f t="shared" si="1"/>
        <v>59</v>
      </c>
      <c r="G21" s="34">
        <f t="shared" si="1"/>
        <v>16</v>
      </c>
      <c r="H21" s="34">
        <f t="shared" si="1"/>
        <v>2</v>
      </c>
      <c r="I21" s="34">
        <f t="shared" si="1"/>
        <v>7</v>
      </c>
      <c r="J21" s="34">
        <f t="shared" si="1"/>
        <v>0</v>
      </c>
      <c r="K21" s="34">
        <f t="shared" si="1"/>
        <v>6</v>
      </c>
      <c r="L21" s="34">
        <f t="shared" si="1"/>
        <v>32</v>
      </c>
      <c r="M21" s="34">
        <f t="shared" si="1"/>
        <v>75</v>
      </c>
      <c r="N21" s="34">
        <f t="shared" si="1"/>
        <v>0</v>
      </c>
      <c r="O21" s="34">
        <f t="shared" si="1"/>
        <v>17</v>
      </c>
      <c r="P21" s="34">
        <f t="shared" si="1"/>
        <v>17</v>
      </c>
      <c r="Q21" s="34">
        <f t="shared" si="1"/>
        <v>31</v>
      </c>
      <c r="R21" s="34">
        <f t="shared" ref="R21" si="2">SUBTOTAL(9,R4:R20)</f>
        <v>6</v>
      </c>
      <c r="S21" s="34">
        <f t="shared" si="1"/>
        <v>351</v>
      </c>
    </row>
  </sheetData>
  <autoFilter ref="B3:S20" xr:uid="{00000000-0009-0000-0000-000004000000}"/>
  <mergeCells count="2">
    <mergeCell ref="B1:S1"/>
    <mergeCell ref="B2:S2"/>
  </mergeCells>
  <pageMargins left="0.19685039370078741" right="0.19685039370078741" top="0.19685039370078741" bottom="0.19685039370078741" header="0.31496062992125984" footer="0.31496062992125984"/>
  <pageSetup paperSize="9" scale="7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</sheetPr>
  <dimension ref="A1:S30"/>
  <sheetViews>
    <sheetView zoomScale="98" zoomScaleNormal="98" zoomScaleSheetLayoutView="50" workbookViewId="0">
      <pane xSplit="4" ySplit="3" topLeftCell="E30" activePane="bottomRight" state="frozen"/>
      <selection sqref="A1:XFD1048576"/>
      <selection pane="topRight" sqref="A1:XFD1048576"/>
      <selection pane="bottomLeft" sqref="A1:XFD1048576"/>
      <selection pane="bottomRight" activeCell="B2" sqref="B2:S2"/>
    </sheetView>
  </sheetViews>
  <sheetFormatPr defaultColWidth="9.140625" defaultRowHeight="13.5" x14ac:dyDescent="0.2"/>
  <cols>
    <col min="1" max="1" width="11.140625" style="47" hidden="1" customWidth="1"/>
    <col min="2" max="18" width="10.85546875" style="35" customWidth="1"/>
    <col min="19" max="19" width="10.85546875" style="40" customWidth="1"/>
    <col min="20" max="16384" width="9.140625" style="35"/>
  </cols>
  <sheetData>
    <row r="1" spans="1:19" x14ac:dyDescent="0.3">
      <c r="B1" s="61" t="s">
        <v>294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</row>
    <row r="2" spans="1:19" ht="42" customHeight="1" x14ac:dyDescent="0.2">
      <c r="B2" s="76" t="s">
        <v>289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</row>
    <row r="3" spans="1:19" s="37" customFormat="1" ht="183" customHeight="1" x14ac:dyDescent="0.25">
      <c r="B3" s="70" t="s">
        <v>254</v>
      </c>
      <c r="C3" s="70" t="s">
        <v>255</v>
      </c>
      <c r="D3" s="70" t="s">
        <v>29</v>
      </c>
      <c r="E3" s="71" t="s">
        <v>13</v>
      </c>
      <c r="F3" s="71" t="s">
        <v>11</v>
      </c>
      <c r="G3" s="71" t="s">
        <v>14</v>
      </c>
      <c r="H3" s="71" t="s">
        <v>12</v>
      </c>
      <c r="I3" s="71" t="s">
        <v>15</v>
      </c>
      <c r="J3" s="71" t="s">
        <v>16</v>
      </c>
      <c r="K3" s="71" t="s">
        <v>17</v>
      </c>
      <c r="L3" s="71" t="s">
        <v>18</v>
      </c>
      <c r="M3" s="71" t="s">
        <v>19</v>
      </c>
      <c r="N3" s="71" t="s">
        <v>20</v>
      </c>
      <c r="O3" s="71" t="s">
        <v>21</v>
      </c>
      <c r="P3" s="71" t="s">
        <v>22</v>
      </c>
      <c r="Q3" s="71" t="s">
        <v>23</v>
      </c>
      <c r="R3" s="71" t="s">
        <v>24</v>
      </c>
      <c r="S3" s="72" t="s">
        <v>520</v>
      </c>
    </row>
    <row r="4" spans="1:19" ht="61.9" customHeight="1" x14ac:dyDescent="0.2">
      <c r="A4" s="32" t="s">
        <v>357</v>
      </c>
      <c r="B4" s="48" t="s">
        <v>2</v>
      </c>
      <c r="C4" s="41" t="s">
        <v>48</v>
      </c>
      <c r="D4" s="46" t="s">
        <v>32</v>
      </c>
      <c r="E4" s="33">
        <v>2</v>
      </c>
      <c r="F4" s="33">
        <v>2</v>
      </c>
      <c r="G4" s="33">
        <v>1</v>
      </c>
      <c r="H4" s="33">
        <v>0</v>
      </c>
      <c r="I4" s="33">
        <v>0</v>
      </c>
      <c r="J4" s="33">
        <v>0</v>
      </c>
      <c r="K4" s="33">
        <v>0</v>
      </c>
      <c r="L4" s="33">
        <v>1</v>
      </c>
      <c r="M4" s="33">
        <v>3</v>
      </c>
      <c r="N4" s="33">
        <v>0</v>
      </c>
      <c r="O4" s="33">
        <v>1</v>
      </c>
      <c r="P4" s="33">
        <v>0</v>
      </c>
      <c r="Q4" s="33">
        <v>1</v>
      </c>
      <c r="R4" s="33">
        <v>0</v>
      </c>
      <c r="S4" s="34">
        <f>SUM(E4:R4)</f>
        <v>11</v>
      </c>
    </row>
    <row r="5" spans="1:19" ht="88.9" customHeight="1" x14ac:dyDescent="0.2">
      <c r="A5" s="32" t="s">
        <v>358</v>
      </c>
      <c r="B5" s="48" t="s">
        <v>2</v>
      </c>
      <c r="C5" s="41" t="s">
        <v>65</v>
      </c>
      <c r="D5" s="41" t="s">
        <v>32</v>
      </c>
      <c r="E5" s="33">
        <v>3</v>
      </c>
      <c r="F5" s="33">
        <v>3</v>
      </c>
      <c r="G5" s="33">
        <v>1</v>
      </c>
      <c r="H5" s="33">
        <v>0</v>
      </c>
      <c r="I5" s="33">
        <v>0</v>
      </c>
      <c r="J5" s="33">
        <v>0</v>
      </c>
      <c r="K5" s="33">
        <v>0</v>
      </c>
      <c r="L5" s="33">
        <v>1</v>
      </c>
      <c r="M5" s="33">
        <v>2</v>
      </c>
      <c r="N5" s="33">
        <v>0</v>
      </c>
      <c r="O5" s="33">
        <v>1</v>
      </c>
      <c r="P5" s="33">
        <v>1</v>
      </c>
      <c r="Q5" s="33">
        <v>1</v>
      </c>
      <c r="R5" s="33">
        <v>0</v>
      </c>
      <c r="S5" s="34">
        <f t="shared" ref="S5:S29" si="0">SUM(E5:R5)</f>
        <v>13</v>
      </c>
    </row>
    <row r="6" spans="1:19" ht="88.9" customHeight="1" x14ac:dyDescent="0.2">
      <c r="A6" s="32" t="s">
        <v>359</v>
      </c>
      <c r="B6" s="48" t="s">
        <v>2</v>
      </c>
      <c r="C6" s="41" t="s">
        <v>67</v>
      </c>
      <c r="D6" s="41" t="s">
        <v>32</v>
      </c>
      <c r="E6" s="33">
        <v>3</v>
      </c>
      <c r="F6" s="33">
        <v>3</v>
      </c>
      <c r="G6" s="33">
        <v>1</v>
      </c>
      <c r="H6" s="33">
        <v>0</v>
      </c>
      <c r="I6" s="33">
        <v>0</v>
      </c>
      <c r="J6" s="33">
        <v>0</v>
      </c>
      <c r="K6" s="33">
        <v>0</v>
      </c>
      <c r="L6" s="33">
        <v>2</v>
      </c>
      <c r="M6" s="33">
        <v>4</v>
      </c>
      <c r="N6" s="33">
        <v>0</v>
      </c>
      <c r="O6" s="33">
        <v>2</v>
      </c>
      <c r="P6" s="33">
        <v>1</v>
      </c>
      <c r="Q6" s="33">
        <v>1</v>
      </c>
      <c r="R6" s="33">
        <v>0</v>
      </c>
      <c r="S6" s="34">
        <f t="shared" si="0"/>
        <v>17</v>
      </c>
    </row>
    <row r="7" spans="1:19" ht="88.9" customHeight="1" x14ac:dyDescent="0.2">
      <c r="A7" s="32" t="s">
        <v>360</v>
      </c>
      <c r="B7" s="48" t="s">
        <v>2</v>
      </c>
      <c r="C7" s="41" t="s">
        <v>75</v>
      </c>
      <c r="D7" s="41" t="s">
        <v>32</v>
      </c>
      <c r="E7" s="33">
        <v>3</v>
      </c>
      <c r="F7" s="33">
        <v>2</v>
      </c>
      <c r="G7" s="33">
        <v>1</v>
      </c>
      <c r="H7" s="33">
        <v>0</v>
      </c>
      <c r="I7" s="33">
        <v>0</v>
      </c>
      <c r="J7" s="33">
        <v>0</v>
      </c>
      <c r="K7" s="33">
        <v>0</v>
      </c>
      <c r="L7" s="33">
        <v>2</v>
      </c>
      <c r="M7" s="33">
        <v>4</v>
      </c>
      <c r="N7" s="33">
        <v>0</v>
      </c>
      <c r="O7" s="33">
        <v>1</v>
      </c>
      <c r="P7" s="33">
        <v>0</v>
      </c>
      <c r="Q7" s="33">
        <v>1</v>
      </c>
      <c r="R7" s="33">
        <v>0</v>
      </c>
      <c r="S7" s="34">
        <f t="shared" si="0"/>
        <v>14</v>
      </c>
    </row>
    <row r="8" spans="1:19" ht="88.9" customHeight="1" x14ac:dyDescent="0.2">
      <c r="A8" s="32" t="s">
        <v>361</v>
      </c>
      <c r="B8" s="48" t="s">
        <v>2</v>
      </c>
      <c r="C8" s="41" t="s">
        <v>76</v>
      </c>
      <c r="D8" s="41" t="s">
        <v>36</v>
      </c>
      <c r="E8" s="33">
        <v>8</v>
      </c>
      <c r="F8" s="33">
        <v>8</v>
      </c>
      <c r="G8" s="33">
        <v>1</v>
      </c>
      <c r="H8" s="33">
        <v>0</v>
      </c>
      <c r="I8" s="33">
        <v>0</v>
      </c>
      <c r="J8" s="33">
        <v>0</v>
      </c>
      <c r="K8" s="33">
        <v>1</v>
      </c>
      <c r="L8" s="33">
        <v>3</v>
      </c>
      <c r="M8" s="33">
        <v>5</v>
      </c>
      <c r="N8" s="33">
        <v>0</v>
      </c>
      <c r="O8" s="33">
        <v>2</v>
      </c>
      <c r="P8" s="33">
        <v>1</v>
      </c>
      <c r="Q8" s="33">
        <v>2</v>
      </c>
      <c r="R8" s="33">
        <v>1</v>
      </c>
      <c r="S8" s="34">
        <f t="shared" si="0"/>
        <v>32</v>
      </c>
    </row>
    <row r="9" spans="1:19" ht="88.9" customHeight="1" x14ac:dyDescent="0.2">
      <c r="A9" s="32" t="s">
        <v>362</v>
      </c>
      <c r="B9" s="48" t="s">
        <v>2</v>
      </c>
      <c r="C9" s="41" t="s">
        <v>93</v>
      </c>
      <c r="D9" s="46" t="s">
        <v>32</v>
      </c>
      <c r="E9" s="33">
        <v>8</v>
      </c>
      <c r="F9" s="33">
        <v>4</v>
      </c>
      <c r="G9" s="33">
        <v>1</v>
      </c>
      <c r="H9" s="33">
        <v>0</v>
      </c>
      <c r="I9" s="33">
        <v>0</v>
      </c>
      <c r="J9" s="33">
        <v>0</v>
      </c>
      <c r="K9" s="33">
        <v>0</v>
      </c>
      <c r="L9" s="33">
        <v>3</v>
      </c>
      <c r="M9" s="33">
        <v>5</v>
      </c>
      <c r="N9" s="33">
        <v>0</v>
      </c>
      <c r="O9" s="33">
        <v>3</v>
      </c>
      <c r="P9" s="33">
        <v>1</v>
      </c>
      <c r="Q9" s="33">
        <v>2</v>
      </c>
      <c r="R9" s="33">
        <v>0</v>
      </c>
      <c r="S9" s="34">
        <f t="shared" si="0"/>
        <v>27</v>
      </c>
    </row>
    <row r="10" spans="1:19" ht="88.9" customHeight="1" x14ac:dyDescent="0.2">
      <c r="A10" s="32" t="s">
        <v>363</v>
      </c>
      <c r="B10" s="48" t="s">
        <v>2</v>
      </c>
      <c r="C10" s="41" t="s">
        <v>102</v>
      </c>
      <c r="D10" s="41" t="s">
        <v>32</v>
      </c>
      <c r="E10" s="33">
        <v>2</v>
      </c>
      <c r="F10" s="33">
        <v>1</v>
      </c>
      <c r="G10" s="33">
        <v>0</v>
      </c>
      <c r="H10" s="33">
        <v>0</v>
      </c>
      <c r="I10" s="33">
        <v>0</v>
      </c>
      <c r="J10" s="33">
        <v>0</v>
      </c>
      <c r="K10" s="33">
        <v>0</v>
      </c>
      <c r="L10" s="33">
        <v>1</v>
      </c>
      <c r="M10" s="33">
        <v>3</v>
      </c>
      <c r="N10" s="33">
        <v>0</v>
      </c>
      <c r="O10" s="33">
        <v>1</v>
      </c>
      <c r="P10" s="33">
        <v>0</v>
      </c>
      <c r="Q10" s="33">
        <v>1</v>
      </c>
      <c r="R10" s="33">
        <v>0</v>
      </c>
      <c r="S10" s="34">
        <f t="shared" si="0"/>
        <v>9</v>
      </c>
    </row>
    <row r="11" spans="1:19" ht="88.9" customHeight="1" x14ac:dyDescent="0.2">
      <c r="A11" s="32" t="s">
        <v>364</v>
      </c>
      <c r="B11" s="48" t="s">
        <v>2</v>
      </c>
      <c r="C11" s="41" t="s">
        <v>106</v>
      </c>
      <c r="D11" s="41" t="s">
        <v>32</v>
      </c>
      <c r="E11" s="33">
        <v>4</v>
      </c>
      <c r="F11" s="33">
        <v>3</v>
      </c>
      <c r="G11" s="33">
        <v>1</v>
      </c>
      <c r="H11" s="33">
        <v>0</v>
      </c>
      <c r="I11" s="33">
        <v>0</v>
      </c>
      <c r="J11" s="33">
        <v>0</v>
      </c>
      <c r="K11" s="33">
        <v>0</v>
      </c>
      <c r="L11" s="33">
        <v>2</v>
      </c>
      <c r="M11" s="33">
        <v>4</v>
      </c>
      <c r="N11" s="33">
        <v>0</v>
      </c>
      <c r="O11" s="33">
        <v>1</v>
      </c>
      <c r="P11" s="33">
        <v>1</v>
      </c>
      <c r="Q11" s="33">
        <v>1</v>
      </c>
      <c r="R11" s="33">
        <v>0</v>
      </c>
      <c r="S11" s="34">
        <f t="shared" si="0"/>
        <v>17</v>
      </c>
    </row>
    <row r="12" spans="1:19" ht="88.9" customHeight="1" x14ac:dyDescent="0.2">
      <c r="A12" s="32" t="s">
        <v>365</v>
      </c>
      <c r="B12" s="48" t="s">
        <v>2</v>
      </c>
      <c r="C12" s="41" t="s">
        <v>108</v>
      </c>
      <c r="D12" s="41" t="s">
        <v>32</v>
      </c>
      <c r="E12" s="33">
        <v>3</v>
      </c>
      <c r="F12" s="33">
        <v>3</v>
      </c>
      <c r="G12" s="33">
        <v>1</v>
      </c>
      <c r="H12" s="33">
        <v>0</v>
      </c>
      <c r="I12" s="33">
        <v>0</v>
      </c>
      <c r="J12" s="33">
        <v>0</v>
      </c>
      <c r="K12" s="33">
        <v>0</v>
      </c>
      <c r="L12" s="33">
        <v>2</v>
      </c>
      <c r="M12" s="33">
        <v>4</v>
      </c>
      <c r="N12" s="33">
        <v>0</v>
      </c>
      <c r="O12" s="33">
        <v>1</v>
      </c>
      <c r="P12" s="33">
        <v>1</v>
      </c>
      <c r="Q12" s="33">
        <v>2</v>
      </c>
      <c r="R12" s="33">
        <v>1</v>
      </c>
      <c r="S12" s="34">
        <f t="shared" si="0"/>
        <v>18</v>
      </c>
    </row>
    <row r="13" spans="1:19" ht="88.9" customHeight="1" x14ac:dyDescent="0.2">
      <c r="A13" s="32" t="s">
        <v>366</v>
      </c>
      <c r="B13" s="48" t="s">
        <v>2</v>
      </c>
      <c r="C13" s="41" t="s">
        <v>109</v>
      </c>
      <c r="D13" s="41" t="s">
        <v>32</v>
      </c>
      <c r="E13" s="33">
        <v>3</v>
      </c>
      <c r="F13" s="33">
        <v>3</v>
      </c>
      <c r="G13" s="33">
        <v>1</v>
      </c>
      <c r="H13" s="33">
        <v>0</v>
      </c>
      <c r="I13" s="33">
        <v>0</v>
      </c>
      <c r="J13" s="33">
        <v>0</v>
      </c>
      <c r="K13" s="33">
        <v>0</v>
      </c>
      <c r="L13" s="33">
        <v>1</v>
      </c>
      <c r="M13" s="33">
        <v>4</v>
      </c>
      <c r="N13" s="33">
        <v>0</v>
      </c>
      <c r="O13" s="33">
        <v>1</v>
      </c>
      <c r="P13" s="33">
        <v>1</v>
      </c>
      <c r="Q13" s="33">
        <v>1</v>
      </c>
      <c r="R13" s="33">
        <v>0</v>
      </c>
      <c r="S13" s="34">
        <f t="shared" si="0"/>
        <v>15</v>
      </c>
    </row>
    <row r="14" spans="1:19" ht="88.9" customHeight="1" x14ac:dyDescent="0.2">
      <c r="A14" s="32" t="s">
        <v>367</v>
      </c>
      <c r="B14" s="48" t="s">
        <v>2</v>
      </c>
      <c r="C14" s="41" t="s">
        <v>110</v>
      </c>
      <c r="D14" s="46" t="s">
        <v>32</v>
      </c>
      <c r="E14" s="33">
        <v>4</v>
      </c>
      <c r="F14" s="33">
        <v>3</v>
      </c>
      <c r="G14" s="33">
        <v>1</v>
      </c>
      <c r="H14" s="33">
        <v>0</v>
      </c>
      <c r="I14" s="33">
        <v>0</v>
      </c>
      <c r="J14" s="33">
        <v>0</v>
      </c>
      <c r="K14" s="33">
        <v>0</v>
      </c>
      <c r="L14" s="33">
        <v>2</v>
      </c>
      <c r="M14" s="33">
        <v>3</v>
      </c>
      <c r="N14" s="33">
        <v>0</v>
      </c>
      <c r="O14" s="33">
        <v>1</v>
      </c>
      <c r="P14" s="33">
        <v>1</v>
      </c>
      <c r="Q14" s="33">
        <v>1</v>
      </c>
      <c r="R14" s="33">
        <v>0</v>
      </c>
      <c r="S14" s="34">
        <f t="shared" si="0"/>
        <v>16</v>
      </c>
    </row>
    <row r="15" spans="1:19" ht="88.9" customHeight="1" x14ac:dyDescent="0.2">
      <c r="A15" s="32" t="s">
        <v>368</v>
      </c>
      <c r="B15" s="48" t="s">
        <v>2</v>
      </c>
      <c r="C15" s="41" t="s">
        <v>141</v>
      </c>
      <c r="D15" s="41" t="s">
        <v>34</v>
      </c>
      <c r="E15" s="33">
        <v>2</v>
      </c>
      <c r="F15" s="33">
        <v>2</v>
      </c>
      <c r="G15" s="33">
        <v>1</v>
      </c>
      <c r="H15" s="33">
        <v>0</v>
      </c>
      <c r="I15" s="33">
        <v>0</v>
      </c>
      <c r="J15" s="33">
        <v>0</v>
      </c>
      <c r="K15" s="33">
        <v>0</v>
      </c>
      <c r="L15" s="33">
        <v>1</v>
      </c>
      <c r="M15" s="33">
        <v>3</v>
      </c>
      <c r="N15" s="33">
        <v>0</v>
      </c>
      <c r="O15" s="33">
        <v>1</v>
      </c>
      <c r="P15" s="33">
        <v>1</v>
      </c>
      <c r="Q15" s="33">
        <v>2</v>
      </c>
      <c r="R15" s="33">
        <v>0</v>
      </c>
      <c r="S15" s="34">
        <f t="shared" si="0"/>
        <v>13</v>
      </c>
    </row>
    <row r="16" spans="1:19" ht="88.9" customHeight="1" x14ac:dyDescent="0.2">
      <c r="A16" s="32" t="s">
        <v>369</v>
      </c>
      <c r="B16" s="48" t="s">
        <v>2</v>
      </c>
      <c r="C16" s="41" t="s">
        <v>259</v>
      </c>
      <c r="D16" s="41" t="s">
        <v>32</v>
      </c>
      <c r="E16" s="33">
        <v>6</v>
      </c>
      <c r="F16" s="33">
        <v>3</v>
      </c>
      <c r="G16" s="33">
        <v>1</v>
      </c>
      <c r="H16" s="33">
        <v>0</v>
      </c>
      <c r="I16" s="33">
        <v>0</v>
      </c>
      <c r="J16" s="33">
        <v>0</v>
      </c>
      <c r="K16" s="33">
        <v>0</v>
      </c>
      <c r="L16" s="33">
        <v>2</v>
      </c>
      <c r="M16" s="33">
        <v>5</v>
      </c>
      <c r="N16" s="33">
        <v>0</v>
      </c>
      <c r="O16" s="33">
        <v>1</v>
      </c>
      <c r="P16" s="33">
        <v>1</v>
      </c>
      <c r="Q16" s="33">
        <v>1</v>
      </c>
      <c r="R16" s="33">
        <v>1</v>
      </c>
      <c r="S16" s="34">
        <f t="shared" si="0"/>
        <v>21</v>
      </c>
    </row>
    <row r="17" spans="1:19" ht="88.9" customHeight="1" x14ac:dyDescent="0.2">
      <c r="A17" s="39" t="s">
        <v>382</v>
      </c>
      <c r="B17" s="48" t="s">
        <v>2</v>
      </c>
      <c r="C17" s="32" t="s">
        <v>148</v>
      </c>
      <c r="D17" s="41" t="s">
        <v>250</v>
      </c>
      <c r="E17" s="33">
        <v>1</v>
      </c>
      <c r="F17" s="33">
        <v>0</v>
      </c>
      <c r="G17" s="33">
        <v>1</v>
      </c>
      <c r="H17" s="33">
        <v>0</v>
      </c>
      <c r="I17" s="33">
        <v>0</v>
      </c>
      <c r="J17" s="33">
        <v>0</v>
      </c>
      <c r="K17" s="33">
        <v>0</v>
      </c>
      <c r="L17" s="33">
        <v>1</v>
      </c>
      <c r="M17" s="33">
        <v>0</v>
      </c>
      <c r="N17" s="33">
        <v>0</v>
      </c>
      <c r="O17" s="33">
        <v>1</v>
      </c>
      <c r="P17" s="33">
        <v>0</v>
      </c>
      <c r="Q17" s="33">
        <v>1</v>
      </c>
      <c r="R17" s="33">
        <v>0</v>
      </c>
      <c r="S17" s="34">
        <f t="shared" si="0"/>
        <v>5</v>
      </c>
    </row>
    <row r="18" spans="1:19" ht="88.9" customHeight="1" x14ac:dyDescent="0.2">
      <c r="A18" s="32" t="s">
        <v>371</v>
      </c>
      <c r="B18" s="48" t="s">
        <v>2</v>
      </c>
      <c r="C18" s="41" t="s">
        <v>163</v>
      </c>
      <c r="D18" s="41" t="s">
        <v>32</v>
      </c>
      <c r="E18" s="33">
        <v>6</v>
      </c>
      <c r="F18" s="33">
        <v>3</v>
      </c>
      <c r="G18" s="33">
        <v>1</v>
      </c>
      <c r="H18" s="33">
        <v>0</v>
      </c>
      <c r="I18" s="33">
        <v>0</v>
      </c>
      <c r="J18" s="33">
        <v>0</v>
      </c>
      <c r="K18" s="33">
        <v>0</v>
      </c>
      <c r="L18" s="33">
        <v>2</v>
      </c>
      <c r="M18" s="33">
        <v>5</v>
      </c>
      <c r="N18" s="33">
        <v>0</v>
      </c>
      <c r="O18" s="33">
        <v>2</v>
      </c>
      <c r="P18" s="33">
        <v>1</v>
      </c>
      <c r="Q18" s="33">
        <v>2</v>
      </c>
      <c r="R18" s="33">
        <v>0</v>
      </c>
      <c r="S18" s="34">
        <f t="shared" si="0"/>
        <v>22</v>
      </c>
    </row>
    <row r="19" spans="1:19" ht="88.9" customHeight="1" x14ac:dyDescent="0.2">
      <c r="A19" s="32" t="s">
        <v>370</v>
      </c>
      <c r="B19" s="48" t="s">
        <v>2</v>
      </c>
      <c r="C19" s="32" t="s">
        <v>425</v>
      </c>
      <c r="D19" s="46" t="s">
        <v>249</v>
      </c>
      <c r="E19" s="33">
        <v>3</v>
      </c>
      <c r="F19" s="33">
        <v>5</v>
      </c>
      <c r="G19" s="33">
        <v>2</v>
      </c>
      <c r="H19" s="33">
        <v>2</v>
      </c>
      <c r="I19" s="33">
        <v>9</v>
      </c>
      <c r="J19" s="33">
        <v>0</v>
      </c>
      <c r="K19" s="33">
        <v>0</v>
      </c>
      <c r="L19" s="33">
        <v>3</v>
      </c>
      <c r="M19" s="33">
        <v>7</v>
      </c>
      <c r="N19" s="33">
        <v>0</v>
      </c>
      <c r="O19" s="33">
        <v>1</v>
      </c>
      <c r="P19" s="33">
        <v>2</v>
      </c>
      <c r="Q19" s="33">
        <v>9</v>
      </c>
      <c r="R19" s="33">
        <v>1</v>
      </c>
      <c r="S19" s="34">
        <f t="shared" si="0"/>
        <v>44</v>
      </c>
    </row>
    <row r="20" spans="1:19" ht="88.9" customHeight="1" x14ac:dyDescent="0.2">
      <c r="A20" s="32" t="s">
        <v>372</v>
      </c>
      <c r="B20" s="48" t="s">
        <v>2</v>
      </c>
      <c r="C20" s="41" t="s">
        <v>165</v>
      </c>
      <c r="D20" s="41" t="s">
        <v>32</v>
      </c>
      <c r="E20" s="33">
        <v>11</v>
      </c>
      <c r="F20" s="33">
        <v>6</v>
      </c>
      <c r="G20" s="33">
        <v>1</v>
      </c>
      <c r="H20" s="33">
        <v>0</v>
      </c>
      <c r="I20" s="33">
        <v>0</v>
      </c>
      <c r="J20" s="33">
        <v>0</v>
      </c>
      <c r="K20" s="33">
        <v>1</v>
      </c>
      <c r="L20" s="33">
        <v>4</v>
      </c>
      <c r="M20" s="33">
        <v>9</v>
      </c>
      <c r="N20" s="33">
        <v>0</v>
      </c>
      <c r="O20" s="33">
        <v>2</v>
      </c>
      <c r="P20" s="33">
        <v>2</v>
      </c>
      <c r="Q20" s="33">
        <v>7</v>
      </c>
      <c r="R20" s="33">
        <v>1</v>
      </c>
      <c r="S20" s="34">
        <f t="shared" si="0"/>
        <v>44</v>
      </c>
    </row>
    <row r="21" spans="1:19" ht="88.9" customHeight="1" x14ac:dyDescent="0.2">
      <c r="A21" s="32" t="s">
        <v>374</v>
      </c>
      <c r="B21" s="48" t="s">
        <v>2</v>
      </c>
      <c r="C21" s="41" t="s">
        <v>166</v>
      </c>
      <c r="D21" s="41" t="s">
        <v>157</v>
      </c>
      <c r="E21" s="33">
        <v>7</v>
      </c>
      <c r="F21" s="33">
        <v>3</v>
      </c>
      <c r="G21" s="33">
        <v>1</v>
      </c>
      <c r="H21" s="33">
        <v>0</v>
      </c>
      <c r="I21" s="33">
        <v>0</v>
      </c>
      <c r="J21" s="33">
        <v>0</v>
      </c>
      <c r="K21" s="33">
        <v>1</v>
      </c>
      <c r="L21" s="33">
        <v>2</v>
      </c>
      <c r="M21" s="33">
        <v>5</v>
      </c>
      <c r="N21" s="33">
        <v>0</v>
      </c>
      <c r="O21" s="33">
        <v>1</v>
      </c>
      <c r="P21" s="33">
        <v>1</v>
      </c>
      <c r="Q21" s="33">
        <v>2</v>
      </c>
      <c r="R21" s="33">
        <v>1</v>
      </c>
      <c r="S21" s="34">
        <f t="shared" si="0"/>
        <v>24</v>
      </c>
    </row>
    <row r="22" spans="1:19" ht="88.9" customHeight="1" x14ac:dyDescent="0.2">
      <c r="A22" s="32" t="s">
        <v>375</v>
      </c>
      <c r="B22" s="48" t="s">
        <v>2</v>
      </c>
      <c r="C22" s="41" t="s">
        <v>167</v>
      </c>
      <c r="D22" s="41" t="s">
        <v>34</v>
      </c>
      <c r="E22" s="33">
        <v>8</v>
      </c>
      <c r="F22" s="33">
        <v>5</v>
      </c>
      <c r="G22" s="33">
        <v>1</v>
      </c>
      <c r="H22" s="33">
        <v>0</v>
      </c>
      <c r="I22" s="33">
        <v>0</v>
      </c>
      <c r="J22" s="33">
        <v>0</v>
      </c>
      <c r="K22" s="33">
        <v>0</v>
      </c>
      <c r="L22" s="33">
        <v>2</v>
      </c>
      <c r="M22" s="33">
        <v>5</v>
      </c>
      <c r="N22" s="33">
        <v>0</v>
      </c>
      <c r="O22" s="33">
        <v>1</v>
      </c>
      <c r="P22" s="33">
        <v>1</v>
      </c>
      <c r="Q22" s="33">
        <v>3</v>
      </c>
      <c r="R22" s="33">
        <v>0</v>
      </c>
      <c r="S22" s="34">
        <f t="shared" si="0"/>
        <v>26</v>
      </c>
    </row>
    <row r="23" spans="1:19" ht="88.9" customHeight="1" x14ac:dyDescent="0.2">
      <c r="A23" s="32" t="s">
        <v>376</v>
      </c>
      <c r="B23" s="48" t="s">
        <v>2</v>
      </c>
      <c r="C23" s="41" t="s">
        <v>168</v>
      </c>
      <c r="D23" s="41" t="s">
        <v>32</v>
      </c>
      <c r="E23" s="33">
        <v>3</v>
      </c>
      <c r="F23" s="33">
        <v>3</v>
      </c>
      <c r="G23" s="33">
        <v>1</v>
      </c>
      <c r="H23" s="33">
        <v>0</v>
      </c>
      <c r="I23" s="33">
        <v>0</v>
      </c>
      <c r="J23" s="33">
        <v>0</v>
      </c>
      <c r="K23" s="33">
        <v>0</v>
      </c>
      <c r="L23" s="33">
        <v>1</v>
      </c>
      <c r="M23" s="33">
        <v>3</v>
      </c>
      <c r="N23" s="33">
        <v>0</v>
      </c>
      <c r="O23" s="33">
        <v>1</v>
      </c>
      <c r="P23" s="33">
        <v>1</v>
      </c>
      <c r="Q23" s="33">
        <v>1</v>
      </c>
      <c r="R23" s="33">
        <v>0</v>
      </c>
      <c r="S23" s="34">
        <f t="shared" si="0"/>
        <v>14</v>
      </c>
    </row>
    <row r="24" spans="1:19" ht="88.9" customHeight="1" x14ac:dyDescent="0.2">
      <c r="A24" s="32" t="s">
        <v>373</v>
      </c>
      <c r="B24" s="48" t="s">
        <v>2</v>
      </c>
      <c r="C24" s="41" t="s">
        <v>169</v>
      </c>
      <c r="D24" s="46" t="s">
        <v>32</v>
      </c>
      <c r="E24" s="33">
        <v>16</v>
      </c>
      <c r="F24" s="33">
        <v>8</v>
      </c>
      <c r="G24" s="33">
        <v>1</v>
      </c>
      <c r="H24" s="33">
        <v>0</v>
      </c>
      <c r="I24" s="33">
        <v>0</v>
      </c>
      <c r="J24" s="33">
        <v>0</v>
      </c>
      <c r="K24" s="33">
        <v>1</v>
      </c>
      <c r="L24" s="33">
        <v>4</v>
      </c>
      <c r="M24" s="33">
        <v>11</v>
      </c>
      <c r="N24" s="33">
        <v>0</v>
      </c>
      <c r="O24" s="33">
        <v>2</v>
      </c>
      <c r="P24" s="33">
        <v>2</v>
      </c>
      <c r="Q24" s="33">
        <v>6</v>
      </c>
      <c r="R24" s="33">
        <v>2</v>
      </c>
      <c r="S24" s="34">
        <f t="shared" si="0"/>
        <v>53</v>
      </c>
    </row>
    <row r="25" spans="1:19" ht="88.9" customHeight="1" x14ac:dyDescent="0.2">
      <c r="A25" s="32" t="s">
        <v>377</v>
      </c>
      <c r="B25" s="48" t="s">
        <v>2</v>
      </c>
      <c r="C25" s="41" t="s">
        <v>186</v>
      </c>
      <c r="D25" s="46" t="s">
        <v>34</v>
      </c>
      <c r="E25" s="33">
        <v>8</v>
      </c>
      <c r="F25" s="33">
        <v>5</v>
      </c>
      <c r="G25" s="33">
        <v>1</v>
      </c>
      <c r="H25" s="33">
        <v>0</v>
      </c>
      <c r="I25" s="33">
        <v>0</v>
      </c>
      <c r="J25" s="33">
        <v>0</v>
      </c>
      <c r="K25" s="33">
        <v>0</v>
      </c>
      <c r="L25" s="33">
        <v>3</v>
      </c>
      <c r="M25" s="33">
        <v>5</v>
      </c>
      <c r="N25" s="33">
        <v>0</v>
      </c>
      <c r="O25" s="33">
        <v>1</v>
      </c>
      <c r="P25" s="33">
        <v>2</v>
      </c>
      <c r="Q25" s="33">
        <v>3</v>
      </c>
      <c r="R25" s="33">
        <v>1</v>
      </c>
      <c r="S25" s="34">
        <f t="shared" si="0"/>
        <v>29</v>
      </c>
    </row>
    <row r="26" spans="1:19" ht="88.9" customHeight="1" x14ac:dyDescent="0.2">
      <c r="A26" s="32" t="s">
        <v>378</v>
      </c>
      <c r="B26" s="48" t="s">
        <v>2</v>
      </c>
      <c r="C26" s="41" t="s">
        <v>189</v>
      </c>
      <c r="D26" s="41" t="s">
        <v>32</v>
      </c>
      <c r="E26" s="33">
        <v>5</v>
      </c>
      <c r="F26" s="33">
        <v>2</v>
      </c>
      <c r="G26" s="33">
        <v>1</v>
      </c>
      <c r="H26" s="33">
        <v>0</v>
      </c>
      <c r="I26" s="33">
        <v>0</v>
      </c>
      <c r="J26" s="33">
        <v>0</v>
      </c>
      <c r="K26" s="33">
        <v>0</v>
      </c>
      <c r="L26" s="33">
        <v>2</v>
      </c>
      <c r="M26" s="33">
        <v>5</v>
      </c>
      <c r="N26" s="33">
        <v>0</v>
      </c>
      <c r="O26" s="33">
        <v>1</v>
      </c>
      <c r="P26" s="33">
        <v>1</v>
      </c>
      <c r="Q26" s="33">
        <v>2</v>
      </c>
      <c r="R26" s="33">
        <v>1</v>
      </c>
      <c r="S26" s="34">
        <f t="shared" si="0"/>
        <v>20</v>
      </c>
    </row>
    <row r="27" spans="1:19" ht="88.9" customHeight="1" x14ac:dyDescent="0.2">
      <c r="A27" s="32" t="s">
        <v>379</v>
      </c>
      <c r="B27" s="48" t="s">
        <v>2</v>
      </c>
      <c r="C27" s="41" t="s">
        <v>203</v>
      </c>
      <c r="D27" s="41" t="s">
        <v>204</v>
      </c>
      <c r="E27" s="33">
        <v>5</v>
      </c>
      <c r="F27" s="33">
        <v>3</v>
      </c>
      <c r="G27" s="33">
        <v>1</v>
      </c>
      <c r="H27" s="33">
        <v>0</v>
      </c>
      <c r="I27" s="33">
        <v>0</v>
      </c>
      <c r="J27" s="33">
        <v>0</v>
      </c>
      <c r="K27" s="33">
        <v>0</v>
      </c>
      <c r="L27" s="33">
        <v>2</v>
      </c>
      <c r="M27" s="33">
        <v>4</v>
      </c>
      <c r="N27" s="33">
        <v>0</v>
      </c>
      <c r="O27" s="33">
        <v>1</v>
      </c>
      <c r="P27" s="33">
        <v>1</v>
      </c>
      <c r="Q27" s="33">
        <v>1</v>
      </c>
      <c r="R27" s="33">
        <v>0</v>
      </c>
      <c r="S27" s="34">
        <f t="shared" si="0"/>
        <v>18</v>
      </c>
    </row>
    <row r="28" spans="1:19" ht="88.9" customHeight="1" x14ac:dyDescent="0.2">
      <c r="A28" s="32" t="s">
        <v>380</v>
      </c>
      <c r="B28" s="48" t="s">
        <v>2</v>
      </c>
      <c r="C28" s="41" t="s">
        <v>205</v>
      </c>
      <c r="D28" s="46" t="s">
        <v>32</v>
      </c>
      <c r="E28" s="33">
        <v>8</v>
      </c>
      <c r="F28" s="33">
        <v>4</v>
      </c>
      <c r="G28" s="33">
        <v>1</v>
      </c>
      <c r="H28" s="33">
        <v>0</v>
      </c>
      <c r="I28" s="33">
        <v>0</v>
      </c>
      <c r="J28" s="33">
        <v>0</v>
      </c>
      <c r="K28" s="33">
        <v>1</v>
      </c>
      <c r="L28" s="33">
        <v>3</v>
      </c>
      <c r="M28" s="33">
        <v>7</v>
      </c>
      <c r="N28" s="33">
        <v>0</v>
      </c>
      <c r="O28" s="33">
        <v>2</v>
      </c>
      <c r="P28" s="33">
        <v>1</v>
      </c>
      <c r="Q28" s="33">
        <v>3</v>
      </c>
      <c r="R28" s="33">
        <v>0</v>
      </c>
      <c r="S28" s="34">
        <f t="shared" si="0"/>
        <v>30</v>
      </c>
    </row>
    <row r="29" spans="1:19" ht="88.9" customHeight="1" x14ac:dyDescent="0.2">
      <c r="A29" s="32" t="s">
        <v>381</v>
      </c>
      <c r="B29" s="48" t="s">
        <v>2</v>
      </c>
      <c r="C29" s="41" t="s">
        <v>214</v>
      </c>
      <c r="D29" s="41" t="s">
        <v>32</v>
      </c>
      <c r="E29" s="33">
        <v>8</v>
      </c>
      <c r="F29" s="33">
        <v>4</v>
      </c>
      <c r="G29" s="33">
        <v>1</v>
      </c>
      <c r="H29" s="33">
        <v>0</v>
      </c>
      <c r="I29" s="33">
        <v>0</v>
      </c>
      <c r="J29" s="33">
        <v>0</v>
      </c>
      <c r="K29" s="33">
        <v>1</v>
      </c>
      <c r="L29" s="33">
        <v>3</v>
      </c>
      <c r="M29" s="33">
        <v>7</v>
      </c>
      <c r="N29" s="33">
        <v>0</v>
      </c>
      <c r="O29" s="33">
        <v>2</v>
      </c>
      <c r="P29" s="33">
        <v>1</v>
      </c>
      <c r="Q29" s="33">
        <v>3</v>
      </c>
      <c r="R29" s="33">
        <v>1</v>
      </c>
      <c r="S29" s="34">
        <f t="shared" si="0"/>
        <v>31</v>
      </c>
    </row>
    <row r="30" spans="1:19" ht="39.950000000000003" customHeight="1" x14ac:dyDescent="0.2">
      <c r="B30" s="49" t="s">
        <v>25</v>
      </c>
      <c r="C30" s="39"/>
      <c r="D30" s="39"/>
      <c r="E30" s="34">
        <f t="shared" ref="E30:S30" si="1">SUBTOTAL(9,E4:E29)</f>
        <v>140</v>
      </c>
      <c r="F30" s="34">
        <f t="shared" si="1"/>
        <v>91</v>
      </c>
      <c r="G30" s="34">
        <f t="shared" si="1"/>
        <v>26</v>
      </c>
      <c r="H30" s="34">
        <f t="shared" si="1"/>
        <v>2</v>
      </c>
      <c r="I30" s="34">
        <f t="shared" si="1"/>
        <v>9</v>
      </c>
      <c r="J30" s="34">
        <f t="shared" si="1"/>
        <v>0</v>
      </c>
      <c r="K30" s="34">
        <f t="shared" si="1"/>
        <v>6</v>
      </c>
      <c r="L30" s="34">
        <f t="shared" si="1"/>
        <v>55</v>
      </c>
      <c r="M30" s="34">
        <f t="shared" si="1"/>
        <v>122</v>
      </c>
      <c r="N30" s="34">
        <f t="shared" si="1"/>
        <v>0</v>
      </c>
      <c r="O30" s="34">
        <f t="shared" si="1"/>
        <v>35</v>
      </c>
      <c r="P30" s="34">
        <f t="shared" si="1"/>
        <v>26</v>
      </c>
      <c r="Q30" s="34">
        <f t="shared" si="1"/>
        <v>60</v>
      </c>
      <c r="R30" s="34">
        <f t="shared" ref="R30" si="2">SUBTOTAL(9,R4:R29)</f>
        <v>11</v>
      </c>
      <c r="S30" s="34">
        <f t="shared" si="1"/>
        <v>583</v>
      </c>
    </row>
  </sheetData>
  <autoFilter ref="B3:S29" xr:uid="{00000000-0009-0000-0000-000005000000}"/>
  <mergeCells count="2">
    <mergeCell ref="B1:S1"/>
    <mergeCell ref="B2:S2"/>
  </mergeCells>
  <pageMargins left="0.19685039370078741" right="0.19685039370078741" top="0.19685039370078741" bottom="0.19685039370078741" header="0.31496062992125984" footer="0.31496062992125984"/>
  <pageSetup paperSize="9" scale="7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</sheetPr>
  <dimension ref="A1:S22"/>
  <sheetViews>
    <sheetView zoomScale="98" zoomScaleNormal="98" zoomScaleSheetLayoutView="50" workbookViewId="0">
      <pane xSplit="4" ySplit="3" topLeftCell="E22" activePane="bottomRight" state="frozen"/>
      <selection sqref="A1:XFD1048576"/>
      <selection pane="topRight" sqref="A1:XFD1048576"/>
      <selection pane="bottomLeft" sqref="A1:XFD1048576"/>
      <selection pane="bottomRight" activeCell="B2" sqref="B2:S2"/>
    </sheetView>
  </sheetViews>
  <sheetFormatPr defaultRowHeight="15" x14ac:dyDescent="0.25"/>
  <cols>
    <col min="1" max="1" width="10.28515625" hidden="1" customWidth="1"/>
    <col min="2" max="18" width="10.85546875" customWidth="1"/>
    <col min="19" max="19" width="10.85546875" style="28" customWidth="1"/>
  </cols>
  <sheetData>
    <row r="1" spans="1:19" ht="15.75" x14ac:dyDescent="0.3">
      <c r="B1" s="61" t="s">
        <v>295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</row>
    <row r="2" spans="1:19" ht="42" customHeight="1" x14ac:dyDescent="0.25">
      <c r="B2" s="76" t="s">
        <v>289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</row>
    <row r="3" spans="1:19" s="37" customFormat="1" ht="183" customHeight="1" x14ac:dyDescent="0.25">
      <c r="B3" s="70" t="s">
        <v>254</v>
      </c>
      <c r="C3" s="70" t="s">
        <v>255</v>
      </c>
      <c r="D3" s="70" t="s">
        <v>29</v>
      </c>
      <c r="E3" s="71" t="s">
        <v>13</v>
      </c>
      <c r="F3" s="71" t="s">
        <v>11</v>
      </c>
      <c r="G3" s="71" t="s">
        <v>14</v>
      </c>
      <c r="H3" s="71" t="s">
        <v>12</v>
      </c>
      <c r="I3" s="71" t="s">
        <v>15</v>
      </c>
      <c r="J3" s="71" t="s">
        <v>16</v>
      </c>
      <c r="K3" s="71" t="s">
        <v>17</v>
      </c>
      <c r="L3" s="71" t="s">
        <v>18</v>
      </c>
      <c r="M3" s="71" t="s">
        <v>19</v>
      </c>
      <c r="N3" s="71" t="s">
        <v>20</v>
      </c>
      <c r="O3" s="71" t="s">
        <v>21</v>
      </c>
      <c r="P3" s="71" t="s">
        <v>22</v>
      </c>
      <c r="Q3" s="71" t="s">
        <v>23</v>
      </c>
      <c r="R3" s="71" t="s">
        <v>24</v>
      </c>
      <c r="S3" s="72" t="s">
        <v>520</v>
      </c>
    </row>
    <row r="4" spans="1:19" s="4" customFormat="1" ht="35.450000000000003" customHeight="1" x14ac:dyDescent="0.3">
      <c r="A4" s="2" t="s">
        <v>383</v>
      </c>
      <c r="B4" s="32" t="s">
        <v>1</v>
      </c>
      <c r="C4" s="41" t="s">
        <v>54</v>
      </c>
      <c r="D4" s="46" t="s">
        <v>32</v>
      </c>
      <c r="E4" s="33">
        <v>6</v>
      </c>
      <c r="F4" s="33">
        <v>3</v>
      </c>
      <c r="G4" s="33">
        <v>1</v>
      </c>
      <c r="H4" s="33">
        <v>0</v>
      </c>
      <c r="I4" s="33">
        <v>0</v>
      </c>
      <c r="J4" s="33">
        <v>0</v>
      </c>
      <c r="K4" s="33">
        <v>0</v>
      </c>
      <c r="L4" s="33">
        <v>2</v>
      </c>
      <c r="M4" s="33">
        <v>5</v>
      </c>
      <c r="N4" s="33">
        <v>0</v>
      </c>
      <c r="O4" s="33">
        <v>1</v>
      </c>
      <c r="P4" s="33">
        <v>1</v>
      </c>
      <c r="Q4" s="33">
        <v>2</v>
      </c>
      <c r="R4" s="33">
        <v>0</v>
      </c>
      <c r="S4" s="34">
        <f>SUM(E4:R4)</f>
        <v>21</v>
      </c>
    </row>
    <row r="5" spans="1:19" s="4" customFormat="1" ht="99.95" customHeight="1" x14ac:dyDescent="0.3">
      <c r="A5" s="2" t="s">
        <v>384</v>
      </c>
      <c r="B5" s="32" t="s">
        <v>1</v>
      </c>
      <c r="C5" s="41" t="s">
        <v>58</v>
      </c>
      <c r="D5" s="41" t="s">
        <v>36</v>
      </c>
      <c r="E5" s="33">
        <v>8</v>
      </c>
      <c r="F5" s="33">
        <v>7</v>
      </c>
      <c r="G5" s="33">
        <v>1</v>
      </c>
      <c r="H5" s="33">
        <v>0</v>
      </c>
      <c r="I5" s="33">
        <v>0</v>
      </c>
      <c r="J5" s="33">
        <v>0</v>
      </c>
      <c r="K5" s="33">
        <v>1</v>
      </c>
      <c r="L5" s="33">
        <v>2</v>
      </c>
      <c r="M5" s="33">
        <v>4</v>
      </c>
      <c r="N5" s="33">
        <v>0</v>
      </c>
      <c r="O5" s="33">
        <v>2</v>
      </c>
      <c r="P5" s="33">
        <v>1</v>
      </c>
      <c r="Q5" s="33">
        <v>2</v>
      </c>
      <c r="R5" s="33">
        <v>0</v>
      </c>
      <c r="S5" s="34">
        <f t="shared" ref="S5:S21" si="0">SUM(E5:R5)</f>
        <v>28</v>
      </c>
    </row>
    <row r="6" spans="1:19" s="4" customFormat="1" ht="99.95" customHeight="1" x14ac:dyDescent="0.3">
      <c r="A6" s="2" t="s">
        <v>385</v>
      </c>
      <c r="B6" s="32" t="s">
        <v>1</v>
      </c>
      <c r="C6" s="41" t="s">
        <v>60</v>
      </c>
      <c r="D6" s="46" t="s">
        <v>32</v>
      </c>
      <c r="E6" s="33">
        <v>5</v>
      </c>
      <c r="F6" s="33">
        <v>3</v>
      </c>
      <c r="G6" s="33">
        <v>1</v>
      </c>
      <c r="H6" s="33">
        <v>0</v>
      </c>
      <c r="I6" s="33">
        <v>0</v>
      </c>
      <c r="J6" s="33">
        <v>0</v>
      </c>
      <c r="K6" s="33">
        <v>0</v>
      </c>
      <c r="L6" s="33">
        <v>3</v>
      </c>
      <c r="M6" s="33">
        <v>4</v>
      </c>
      <c r="N6" s="33">
        <v>0</v>
      </c>
      <c r="O6" s="33">
        <v>0</v>
      </c>
      <c r="P6" s="33">
        <v>1</v>
      </c>
      <c r="Q6" s="33">
        <v>2</v>
      </c>
      <c r="R6" s="33">
        <v>0</v>
      </c>
      <c r="S6" s="34">
        <f t="shared" si="0"/>
        <v>19</v>
      </c>
    </row>
    <row r="7" spans="1:19" s="4" customFormat="1" ht="99.95" customHeight="1" x14ac:dyDescent="0.3">
      <c r="A7" s="2" t="s">
        <v>386</v>
      </c>
      <c r="B7" s="32" t="s">
        <v>1</v>
      </c>
      <c r="C7" s="41" t="s">
        <v>77</v>
      </c>
      <c r="D7" s="46" t="s">
        <v>32</v>
      </c>
      <c r="E7" s="33">
        <v>6</v>
      </c>
      <c r="F7" s="33">
        <v>3</v>
      </c>
      <c r="G7" s="33">
        <v>1</v>
      </c>
      <c r="H7" s="33">
        <v>0</v>
      </c>
      <c r="I7" s="33">
        <v>0</v>
      </c>
      <c r="J7" s="33">
        <v>0</v>
      </c>
      <c r="K7" s="33">
        <v>1</v>
      </c>
      <c r="L7" s="33">
        <v>2</v>
      </c>
      <c r="M7" s="33">
        <v>5</v>
      </c>
      <c r="N7" s="33">
        <v>0</v>
      </c>
      <c r="O7" s="33">
        <v>1</v>
      </c>
      <c r="P7" s="33">
        <v>1</v>
      </c>
      <c r="Q7" s="33">
        <v>2</v>
      </c>
      <c r="R7" s="33">
        <v>0</v>
      </c>
      <c r="S7" s="34">
        <f t="shared" si="0"/>
        <v>22</v>
      </c>
    </row>
    <row r="8" spans="1:19" s="4" customFormat="1" ht="99.95" customHeight="1" x14ac:dyDescent="0.3">
      <c r="A8" s="2" t="s">
        <v>387</v>
      </c>
      <c r="B8" s="32" t="s">
        <v>1</v>
      </c>
      <c r="C8" s="41" t="s">
        <v>79</v>
      </c>
      <c r="D8" s="41" t="s">
        <v>32</v>
      </c>
      <c r="E8" s="33">
        <v>6</v>
      </c>
      <c r="F8" s="33">
        <v>3</v>
      </c>
      <c r="G8" s="33">
        <v>1</v>
      </c>
      <c r="H8" s="33">
        <v>0</v>
      </c>
      <c r="I8" s="33">
        <v>0</v>
      </c>
      <c r="J8" s="33">
        <v>0</v>
      </c>
      <c r="K8" s="33">
        <v>1</v>
      </c>
      <c r="L8" s="33">
        <v>3</v>
      </c>
      <c r="M8" s="33">
        <v>4</v>
      </c>
      <c r="N8" s="33">
        <v>0</v>
      </c>
      <c r="O8" s="33">
        <v>1</v>
      </c>
      <c r="P8" s="33">
        <v>1</v>
      </c>
      <c r="Q8" s="33">
        <v>2</v>
      </c>
      <c r="R8" s="33">
        <v>0</v>
      </c>
      <c r="S8" s="34">
        <f t="shared" si="0"/>
        <v>22</v>
      </c>
    </row>
    <row r="9" spans="1:19" s="4" customFormat="1" ht="99.95" customHeight="1" x14ac:dyDescent="0.3">
      <c r="A9" s="2" t="s">
        <v>388</v>
      </c>
      <c r="B9" s="32" t="s">
        <v>1</v>
      </c>
      <c r="C9" s="41" t="s">
        <v>113</v>
      </c>
      <c r="D9" s="41" t="s">
        <v>32</v>
      </c>
      <c r="E9" s="33">
        <v>2</v>
      </c>
      <c r="F9" s="33">
        <v>1</v>
      </c>
      <c r="G9" s="33">
        <v>1</v>
      </c>
      <c r="H9" s="33">
        <v>0</v>
      </c>
      <c r="I9" s="33">
        <v>0</v>
      </c>
      <c r="J9" s="33">
        <v>0</v>
      </c>
      <c r="K9" s="33">
        <v>0</v>
      </c>
      <c r="L9" s="33">
        <v>2</v>
      </c>
      <c r="M9" s="33">
        <v>4</v>
      </c>
      <c r="N9" s="33">
        <v>0</v>
      </c>
      <c r="O9" s="33">
        <v>1</v>
      </c>
      <c r="P9" s="33">
        <v>1</v>
      </c>
      <c r="Q9" s="33">
        <v>1</v>
      </c>
      <c r="R9" s="33">
        <v>0</v>
      </c>
      <c r="S9" s="34">
        <f t="shared" si="0"/>
        <v>13</v>
      </c>
    </row>
    <row r="10" spans="1:19" s="4" customFormat="1" ht="99.95" customHeight="1" x14ac:dyDescent="0.3">
      <c r="A10" s="2" t="s">
        <v>389</v>
      </c>
      <c r="B10" s="32" t="s">
        <v>1</v>
      </c>
      <c r="C10" s="41" t="s">
        <v>116</v>
      </c>
      <c r="D10" s="46" t="s">
        <v>32</v>
      </c>
      <c r="E10" s="33">
        <v>2</v>
      </c>
      <c r="F10" s="33">
        <v>1</v>
      </c>
      <c r="G10" s="33">
        <v>1</v>
      </c>
      <c r="H10" s="33">
        <v>0</v>
      </c>
      <c r="I10" s="33">
        <v>0</v>
      </c>
      <c r="J10" s="33">
        <v>0</v>
      </c>
      <c r="K10" s="33">
        <v>0</v>
      </c>
      <c r="L10" s="33">
        <v>2</v>
      </c>
      <c r="M10" s="33">
        <v>4</v>
      </c>
      <c r="N10" s="33">
        <v>0</v>
      </c>
      <c r="O10" s="33">
        <v>1</v>
      </c>
      <c r="P10" s="33">
        <v>0</v>
      </c>
      <c r="Q10" s="33">
        <v>1</v>
      </c>
      <c r="R10" s="33">
        <v>0</v>
      </c>
      <c r="S10" s="34">
        <f t="shared" si="0"/>
        <v>12</v>
      </c>
    </row>
    <row r="11" spans="1:19" s="4" customFormat="1" ht="99.95" customHeight="1" x14ac:dyDescent="0.3">
      <c r="A11" s="2" t="s">
        <v>390</v>
      </c>
      <c r="B11" s="32" t="s">
        <v>1</v>
      </c>
      <c r="C11" s="41" t="s">
        <v>120</v>
      </c>
      <c r="D11" s="41" t="s">
        <v>32</v>
      </c>
      <c r="E11" s="33">
        <v>3</v>
      </c>
      <c r="F11" s="33">
        <v>3</v>
      </c>
      <c r="G11" s="33">
        <v>1</v>
      </c>
      <c r="H11" s="33">
        <v>0</v>
      </c>
      <c r="I11" s="33">
        <v>0</v>
      </c>
      <c r="J11" s="33">
        <v>0</v>
      </c>
      <c r="K11" s="33">
        <v>0</v>
      </c>
      <c r="L11" s="33">
        <v>2</v>
      </c>
      <c r="M11" s="33">
        <v>5</v>
      </c>
      <c r="N11" s="33">
        <v>0</v>
      </c>
      <c r="O11" s="33">
        <v>1</v>
      </c>
      <c r="P11" s="33">
        <v>1</v>
      </c>
      <c r="Q11" s="33">
        <v>1</v>
      </c>
      <c r="R11" s="33">
        <v>0</v>
      </c>
      <c r="S11" s="34">
        <f t="shared" si="0"/>
        <v>17</v>
      </c>
    </row>
    <row r="12" spans="1:19" s="4" customFormat="1" ht="99.95" customHeight="1" x14ac:dyDescent="0.3">
      <c r="A12" s="2" t="s">
        <v>396</v>
      </c>
      <c r="B12" s="32" t="s">
        <v>1</v>
      </c>
      <c r="C12" s="41" t="s">
        <v>426</v>
      </c>
      <c r="D12" s="46" t="s">
        <v>249</v>
      </c>
      <c r="E12" s="33">
        <v>3</v>
      </c>
      <c r="F12" s="33">
        <v>5</v>
      </c>
      <c r="G12" s="33">
        <v>2</v>
      </c>
      <c r="H12" s="33">
        <v>2</v>
      </c>
      <c r="I12" s="33">
        <v>8</v>
      </c>
      <c r="J12" s="33">
        <v>0</v>
      </c>
      <c r="K12" s="33">
        <v>0</v>
      </c>
      <c r="L12" s="33">
        <v>4</v>
      </c>
      <c r="M12" s="33">
        <v>7</v>
      </c>
      <c r="N12" s="33">
        <v>0</v>
      </c>
      <c r="O12" s="33">
        <v>1</v>
      </c>
      <c r="P12" s="33">
        <v>2</v>
      </c>
      <c r="Q12" s="33">
        <v>8</v>
      </c>
      <c r="R12" s="33">
        <v>1</v>
      </c>
      <c r="S12" s="34">
        <f t="shared" si="0"/>
        <v>43</v>
      </c>
    </row>
    <row r="13" spans="1:19" s="4" customFormat="1" ht="99.95" customHeight="1" x14ac:dyDescent="0.3">
      <c r="A13" s="2" t="s">
        <v>392</v>
      </c>
      <c r="B13" s="32" t="s">
        <v>1</v>
      </c>
      <c r="C13" s="41" t="s">
        <v>126</v>
      </c>
      <c r="D13" s="46" t="s">
        <v>34</v>
      </c>
      <c r="E13" s="33">
        <v>22</v>
      </c>
      <c r="F13" s="33">
        <v>8</v>
      </c>
      <c r="G13" s="33">
        <v>1</v>
      </c>
      <c r="H13" s="33">
        <v>0</v>
      </c>
      <c r="I13" s="33">
        <v>0</v>
      </c>
      <c r="J13" s="33">
        <v>0</v>
      </c>
      <c r="K13" s="33">
        <v>0</v>
      </c>
      <c r="L13" s="33">
        <v>4</v>
      </c>
      <c r="M13" s="33">
        <v>6</v>
      </c>
      <c r="N13" s="33">
        <v>0</v>
      </c>
      <c r="O13" s="33">
        <v>1</v>
      </c>
      <c r="P13" s="33">
        <v>2</v>
      </c>
      <c r="Q13" s="33">
        <v>4</v>
      </c>
      <c r="R13" s="33">
        <v>1</v>
      </c>
      <c r="S13" s="34">
        <f t="shared" si="0"/>
        <v>49</v>
      </c>
    </row>
    <row r="14" spans="1:19" s="4" customFormat="1" ht="99.95" customHeight="1" x14ac:dyDescent="0.3">
      <c r="A14" s="2" t="s">
        <v>393</v>
      </c>
      <c r="B14" s="32" t="s">
        <v>1</v>
      </c>
      <c r="C14" s="41" t="s">
        <v>127</v>
      </c>
      <c r="D14" s="46" t="s">
        <v>32</v>
      </c>
      <c r="E14" s="33">
        <v>14</v>
      </c>
      <c r="F14" s="33">
        <v>8</v>
      </c>
      <c r="G14" s="33">
        <v>1</v>
      </c>
      <c r="H14" s="33">
        <v>0</v>
      </c>
      <c r="I14" s="33">
        <v>0</v>
      </c>
      <c r="J14" s="33">
        <v>0</v>
      </c>
      <c r="K14" s="33">
        <v>1</v>
      </c>
      <c r="L14" s="33">
        <v>4</v>
      </c>
      <c r="M14" s="33">
        <v>5</v>
      </c>
      <c r="N14" s="33">
        <v>0</v>
      </c>
      <c r="O14" s="33">
        <v>2</v>
      </c>
      <c r="P14" s="33">
        <v>2</v>
      </c>
      <c r="Q14" s="33">
        <v>4</v>
      </c>
      <c r="R14" s="33">
        <v>1</v>
      </c>
      <c r="S14" s="34">
        <f t="shared" si="0"/>
        <v>42</v>
      </c>
    </row>
    <row r="15" spans="1:19" s="4" customFormat="1" ht="99.95" customHeight="1" x14ac:dyDescent="0.3">
      <c r="A15" s="2" t="s">
        <v>391</v>
      </c>
      <c r="B15" s="32" t="s">
        <v>1</v>
      </c>
      <c r="C15" s="41" t="s">
        <v>128</v>
      </c>
      <c r="D15" s="41" t="s">
        <v>34</v>
      </c>
      <c r="E15" s="33">
        <v>22</v>
      </c>
      <c r="F15" s="33">
        <v>8</v>
      </c>
      <c r="G15" s="33">
        <v>1</v>
      </c>
      <c r="H15" s="33">
        <v>0</v>
      </c>
      <c r="I15" s="33">
        <v>0</v>
      </c>
      <c r="J15" s="33">
        <v>0</v>
      </c>
      <c r="K15" s="33">
        <v>0</v>
      </c>
      <c r="L15" s="33">
        <v>5</v>
      </c>
      <c r="M15" s="33">
        <v>6</v>
      </c>
      <c r="N15" s="33">
        <v>0</v>
      </c>
      <c r="O15" s="33">
        <v>2</v>
      </c>
      <c r="P15" s="33">
        <v>2</v>
      </c>
      <c r="Q15" s="33">
        <v>5</v>
      </c>
      <c r="R15" s="33">
        <v>1</v>
      </c>
      <c r="S15" s="34">
        <f t="shared" si="0"/>
        <v>52</v>
      </c>
    </row>
    <row r="16" spans="1:19" s="4" customFormat="1" ht="99.95" customHeight="1" x14ac:dyDescent="0.3">
      <c r="A16" s="2" t="s">
        <v>394</v>
      </c>
      <c r="B16" s="32" t="s">
        <v>1</v>
      </c>
      <c r="C16" s="41" t="s">
        <v>130</v>
      </c>
      <c r="D16" s="41" t="s">
        <v>32</v>
      </c>
      <c r="E16" s="33">
        <v>8</v>
      </c>
      <c r="F16" s="33">
        <v>4</v>
      </c>
      <c r="G16" s="33">
        <v>1</v>
      </c>
      <c r="H16" s="33">
        <v>0</v>
      </c>
      <c r="I16" s="33">
        <v>0</v>
      </c>
      <c r="J16" s="33">
        <v>0</v>
      </c>
      <c r="K16" s="33">
        <v>1</v>
      </c>
      <c r="L16" s="33">
        <v>2</v>
      </c>
      <c r="M16" s="33">
        <v>5</v>
      </c>
      <c r="N16" s="33">
        <v>0</v>
      </c>
      <c r="O16" s="33">
        <v>2</v>
      </c>
      <c r="P16" s="33">
        <v>1</v>
      </c>
      <c r="Q16" s="33">
        <v>2</v>
      </c>
      <c r="R16" s="33">
        <v>1</v>
      </c>
      <c r="S16" s="34">
        <f t="shared" si="0"/>
        <v>27</v>
      </c>
    </row>
    <row r="17" spans="1:19" s="4" customFormat="1" ht="99.95" customHeight="1" x14ac:dyDescent="0.3">
      <c r="A17" s="2" t="s">
        <v>395</v>
      </c>
      <c r="B17" s="32" t="s">
        <v>1</v>
      </c>
      <c r="C17" s="41" t="s">
        <v>145</v>
      </c>
      <c r="D17" s="41" t="s">
        <v>32</v>
      </c>
      <c r="E17" s="33">
        <v>8</v>
      </c>
      <c r="F17" s="33">
        <v>4</v>
      </c>
      <c r="G17" s="33">
        <v>1</v>
      </c>
      <c r="H17" s="33">
        <v>0</v>
      </c>
      <c r="I17" s="33">
        <v>0</v>
      </c>
      <c r="J17" s="33">
        <v>0</v>
      </c>
      <c r="K17" s="33">
        <v>1</v>
      </c>
      <c r="L17" s="33">
        <v>2</v>
      </c>
      <c r="M17" s="33">
        <v>4</v>
      </c>
      <c r="N17" s="33">
        <v>0</v>
      </c>
      <c r="O17" s="33">
        <v>1</v>
      </c>
      <c r="P17" s="33">
        <v>1</v>
      </c>
      <c r="Q17" s="33">
        <v>2</v>
      </c>
      <c r="R17" s="33">
        <v>0</v>
      </c>
      <c r="S17" s="34">
        <f t="shared" si="0"/>
        <v>24</v>
      </c>
    </row>
    <row r="18" spans="1:19" s="4" customFormat="1" ht="99.95" customHeight="1" x14ac:dyDescent="0.3">
      <c r="A18" s="2" t="s">
        <v>397</v>
      </c>
      <c r="B18" s="32" t="s">
        <v>1</v>
      </c>
      <c r="C18" s="41" t="s">
        <v>184</v>
      </c>
      <c r="D18" s="46" t="s">
        <v>32</v>
      </c>
      <c r="E18" s="33">
        <v>1</v>
      </c>
      <c r="F18" s="33">
        <v>2</v>
      </c>
      <c r="G18" s="33">
        <v>1</v>
      </c>
      <c r="H18" s="33">
        <v>0</v>
      </c>
      <c r="I18" s="33">
        <v>0</v>
      </c>
      <c r="J18" s="33">
        <v>0</v>
      </c>
      <c r="K18" s="33">
        <v>0</v>
      </c>
      <c r="L18" s="33">
        <v>2</v>
      </c>
      <c r="M18" s="33">
        <v>3</v>
      </c>
      <c r="N18" s="33">
        <v>0</v>
      </c>
      <c r="O18" s="33">
        <v>0</v>
      </c>
      <c r="P18" s="33">
        <v>0</v>
      </c>
      <c r="Q18" s="33">
        <v>1</v>
      </c>
      <c r="R18" s="33">
        <v>0</v>
      </c>
      <c r="S18" s="34">
        <f t="shared" si="0"/>
        <v>10</v>
      </c>
    </row>
    <row r="19" spans="1:19" s="4" customFormat="1" ht="99.95" customHeight="1" x14ac:dyDescent="0.3">
      <c r="A19" s="2" t="s">
        <v>398</v>
      </c>
      <c r="B19" s="32" t="s">
        <v>1</v>
      </c>
      <c r="C19" s="41" t="s">
        <v>202</v>
      </c>
      <c r="D19" s="46" t="s">
        <v>32</v>
      </c>
      <c r="E19" s="33">
        <v>2</v>
      </c>
      <c r="F19" s="33">
        <v>2</v>
      </c>
      <c r="G19" s="33">
        <v>1</v>
      </c>
      <c r="H19" s="33">
        <v>0</v>
      </c>
      <c r="I19" s="33">
        <v>0</v>
      </c>
      <c r="J19" s="33">
        <v>0</v>
      </c>
      <c r="K19" s="33">
        <v>0</v>
      </c>
      <c r="L19" s="33">
        <v>1</v>
      </c>
      <c r="M19" s="33">
        <v>4</v>
      </c>
      <c r="N19" s="33">
        <v>0</v>
      </c>
      <c r="O19" s="33">
        <v>0</v>
      </c>
      <c r="P19" s="33">
        <v>1</v>
      </c>
      <c r="Q19" s="33">
        <v>1</v>
      </c>
      <c r="R19" s="33">
        <v>0</v>
      </c>
      <c r="S19" s="34">
        <f t="shared" si="0"/>
        <v>12</v>
      </c>
    </row>
    <row r="20" spans="1:19" s="4" customFormat="1" ht="99.95" customHeight="1" x14ac:dyDescent="0.3">
      <c r="A20" s="2" t="s">
        <v>399</v>
      </c>
      <c r="B20" s="32" t="s">
        <v>1</v>
      </c>
      <c r="C20" s="41" t="s">
        <v>213</v>
      </c>
      <c r="D20" s="41" t="s">
        <v>34</v>
      </c>
      <c r="E20" s="33">
        <v>7</v>
      </c>
      <c r="F20" s="33">
        <v>4</v>
      </c>
      <c r="G20" s="33">
        <v>1</v>
      </c>
      <c r="H20" s="33">
        <v>0</v>
      </c>
      <c r="I20" s="33">
        <v>0</v>
      </c>
      <c r="J20" s="33">
        <v>0</v>
      </c>
      <c r="K20" s="33">
        <v>0</v>
      </c>
      <c r="L20" s="33">
        <v>2</v>
      </c>
      <c r="M20" s="33">
        <v>4</v>
      </c>
      <c r="N20" s="33">
        <v>0</v>
      </c>
      <c r="O20" s="33">
        <v>1</v>
      </c>
      <c r="P20" s="33">
        <v>1</v>
      </c>
      <c r="Q20" s="33">
        <v>1</v>
      </c>
      <c r="R20" s="33">
        <v>0</v>
      </c>
      <c r="S20" s="34">
        <f t="shared" si="0"/>
        <v>21</v>
      </c>
    </row>
    <row r="21" spans="1:19" s="4" customFormat="1" ht="99.95" customHeight="1" x14ac:dyDescent="0.3">
      <c r="A21" s="2" t="s">
        <v>400</v>
      </c>
      <c r="B21" s="32" t="s">
        <v>1</v>
      </c>
      <c r="C21" s="41" t="s">
        <v>215</v>
      </c>
      <c r="D21" s="41" t="s">
        <v>32</v>
      </c>
      <c r="E21" s="33">
        <v>5</v>
      </c>
      <c r="F21" s="33">
        <v>2</v>
      </c>
      <c r="G21" s="33">
        <v>1</v>
      </c>
      <c r="H21" s="33">
        <v>0</v>
      </c>
      <c r="I21" s="33">
        <v>0</v>
      </c>
      <c r="J21" s="33">
        <v>0</v>
      </c>
      <c r="K21" s="33">
        <v>0</v>
      </c>
      <c r="L21" s="33">
        <v>3</v>
      </c>
      <c r="M21" s="33">
        <v>5</v>
      </c>
      <c r="N21" s="33">
        <v>0</v>
      </c>
      <c r="O21" s="33">
        <v>1</v>
      </c>
      <c r="P21" s="33">
        <v>1</v>
      </c>
      <c r="Q21" s="33">
        <v>2</v>
      </c>
      <c r="R21" s="33">
        <v>0</v>
      </c>
      <c r="S21" s="34">
        <f t="shared" si="0"/>
        <v>20</v>
      </c>
    </row>
    <row r="22" spans="1:19" ht="39.950000000000003" customHeight="1" x14ac:dyDescent="0.25">
      <c r="B22" s="38" t="s">
        <v>25</v>
      </c>
      <c r="C22" s="39"/>
      <c r="D22" s="39"/>
      <c r="E22" s="34">
        <f t="shared" ref="E22:S22" si="1">SUBTOTAL(9,E4:E21)</f>
        <v>130</v>
      </c>
      <c r="F22" s="34">
        <f t="shared" si="1"/>
        <v>71</v>
      </c>
      <c r="G22" s="34">
        <f t="shared" si="1"/>
        <v>19</v>
      </c>
      <c r="H22" s="34">
        <f t="shared" si="1"/>
        <v>2</v>
      </c>
      <c r="I22" s="34">
        <f t="shared" si="1"/>
        <v>8</v>
      </c>
      <c r="J22" s="34">
        <f t="shared" si="1"/>
        <v>0</v>
      </c>
      <c r="K22" s="34">
        <f t="shared" si="1"/>
        <v>6</v>
      </c>
      <c r="L22" s="34">
        <f t="shared" si="1"/>
        <v>47</v>
      </c>
      <c r="M22" s="34">
        <f t="shared" si="1"/>
        <v>84</v>
      </c>
      <c r="N22" s="34">
        <f t="shared" si="1"/>
        <v>0</v>
      </c>
      <c r="O22" s="34">
        <f t="shared" si="1"/>
        <v>19</v>
      </c>
      <c r="P22" s="34">
        <f t="shared" si="1"/>
        <v>20</v>
      </c>
      <c r="Q22" s="34">
        <f t="shared" si="1"/>
        <v>43</v>
      </c>
      <c r="R22" s="34">
        <f t="shared" ref="R22" si="2">SUBTOTAL(9,R4:R21)</f>
        <v>5</v>
      </c>
      <c r="S22" s="34">
        <f t="shared" si="1"/>
        <v>454</v>
      </c>
    </row>
  </sheetData>
  <autoFilter ref="B3:S21" xr:uid="{00000000-0009-0000-0000-000006000000}"/>
  <mergeCells count="2">
    <mergeCell ref="B1:S1"/>
    <mergeCell ref="B2:S2"/>
  </mergeCells>
  <pageMargins left="0.19685039370078741" right="0.19685039370078741" top="0.19685039370078741" bottom="0.19685039370078741" header="0.31496062992125984" footer="0.31496062992125984"/>
  <pageSetup paperSize="9" scale="7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</sheetPr>
  <dimension ref="A1:S25"/>
  <sheetViews>
    <sheetView zoomScale="112" zoomScaleNormal="112" zoomScaleSheetLayoutView="50" workbookViewId="0">
      <pane xSplit="4" ySplit="3" topLeftCell="E25" activePane="bottomRight" state="frozen"/>
      <selection sqref="A1:XFD1048576"/>
      <selection pane="topRight" sqref="A1:XFD1048576"/>
      <selection pane="bottomLeft" sqref="A1:XFD1048576"/>
      <selection pane="bottomRight" activeCell="B2" sqref="B2:S2"/>
    </sheetView>
  </sheetViews>
  <sheetFormatPr defaultRowHeight="15" x14ac:dyDescent="0.25"/>
  <cols>
    <col min="1" max="1" width="8.7109375" hidden="1" customWidth="1"/>
    <col min="2" max="18" width="10.85546875" customWidth="1"/>
    <col min="19" max="19" width="10.85546875" style="28" customWidth="1"/>
  </cols>
  <sheetData>
    <row r="1" spans="1:19" ht="15.75" x14ac:dyDescent="0.3">
      <c r="B1" s="61" t="s">
        <v>296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</row>
    <row r="2" spans="1:19" ht="42" customHeight="1" x14ac:dyDescent="0.25">
      <c r="B2" s="76" t="s">
        <v>289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</row>
    <row r="3" spans="1:19" s="37" customFormat="1" ht="183" customHeight="1" x14ac:dyDescent="0.25">
      <c r="B3" s="70" t="s">
        <v>254</v>
      </c>
      <c r="C3" s="70" t="s">
        <v>255</v>
      </c>
      <c r="D3" s="70" t="s">
        <v>29</v>
      </c>
      <c r="E3" s="71" t="s">
        <v>13</v>
      </c>
      <c r="F3" s="71" t="s">
        <v>11</v>
      </c>
      <c r="G3" s="71" t="s">
        <v>14</v>
      </c>
      <c r="H3" s="71" t="s">
        <v>12</v>
      </c>
      <c r="I3" s="71" t="s">
        <v>15</v>
      </c>
      <c r="J3" s="71" t="s">
        <v>16</v>
      </c>
      <c r="K3" s="71" t="s">
        <v>17</v>
      </c>
      <c r="L3" s="71" t="s">
        <v>18</v>
      </c>
      <c r="M3" s="71" t="s">
        <v>19</v>
      </c>
      <c r="N3" s="71" t="s">
        <v>20</v>
      </c>
      <c r="O3" s="71" t="s">
        <v>21</v>
      </c>
      <c r="P3" s="71" t="s">
        <v>22</v>
      </c>
      <c r="Q3" s="71" t="s">
        <v>23</v>
      </c>
      <c r="R3" s="71" t="s">
        <v>24</v>
      </c>
      <c r="S3" s="72" t="s">
        <v>520</v>
      </c>
    </row>
    <row r="4" spans="1:19" s="4" customFormat="1" ht="54" customHeight="1" x14ac:dyDescent="0.3">
      <c r="A4" s="3" t="s">
        <v>401</v>
      </c>
      <c r="B4" s="32" t="s">
        <v>4</v>
      </c>
      <c r="C4" s="41" t="s">
        <v>33</v>
      </c>
      <c r="D4" s="41" t="s">
        <v>34</v>
      </c>
      <c r="E4" s="33">
        <v>3</v>
      </c>
      <c r="F4" s="33">
        <v>3</v>
      </c>
      <c r="G4" s="33">
        <v>0</v>
      </c>
      <c r="H4" s="33">
        <v>0</v>
      </c>
      <c r="I4" s="33">
        <v>0</v>
      </c>
      <c r="J4" s="33">
        <v>0</v>
      </c>
      <c r="K4" s="33">
        <v>0</v>
      </c>
      <c r="L4" s="33">
        <v>1</v>
      </c>
      <c r="M4" s="33">
        <v>4</v>
      </c>
      <c r="N4" s="33">
        <v>0</v>
      </c>
      <c r="O4" s="33">
        <v>0</v>
      </c>
      <c r="P4" s="33">
        <v>1</v>
      </c>
      <c r="Q4" s="33">
        <v>1</v>
      </c>
      <c r="R4" s="33">
        <v>0</v>
      </c>
      <c r="S4" s="34">
        <f>SUM(E4:R4)</f>
        <v>13</v>
      </c>
    </row>
    <row r="5" spans="1:19" s="4" customFormat="1" ht="99.95" customHeight="1" x14ac:dyDescent="0.3">
      <c r="A5" s="3" t="s">
        <v>402</v>
      </c>
      <c r="B5" s="32" t="s">
        <v>4</v>
      </c>
      <c r="C5" s="41" t="s">
        <v>35</v>
      </c>
      <c r="D5" s="41" t="s">
        <v>36</v>
      </c>
      <c r="E5" s="33">
        <v>10</v>
      </c>
      <c r="F5" s="33">
        <v>7</v>
      </c>
      <c r="G5" s="33">
        <v>1</v>
      </c>
      <c r="H5" s="33">
        <v>0</v>
      </c>
      <c r="I5" s="33">
        <v>0</v>
      </c>
      <c r="J5" s="33">
        <v>0</v>
      </c>
      <c r="K5" s="33">
        <v>1</v>
      </c>
      <c r="L5" s="33">
        <v>3</v>
      </c>
      <c r="M5" s="33">
        <v>5</v>
      </c>
      <c r="N5" s="33">
        <v>0</v>
      </c>
      <c r="O5" s="33">
        <v>1</v>
      </c>
      <c r="P5" s="33">
        <v>1</v>
      </c>
      <c r="Q5" s="33">
        <v>2</v>
      </c>
      <c r="R5" s="33">
        <v>0</v>
      </c>
      <c r="S5" s="34">
        <f t="shared" ref="S5:S24" si="0">SUM(E5:R5)</f>
        <v>31</v>
      </c>
    </row>
    <row r="6" spans="1:19" s="4" customFormat="1" ht="99.95" customHeight="1" x14ac:dyDescent="0.3">
      <c r="A6" s="3" t="s">
        <v>403</v>
      </c>
      <c r="B6" s="32" t="s">
        <v>4</v>
      </c>
      <c r="C6" s="41" t="s">
        <v>39</v>
      </c>
      <c r="D6" s="41" t="s">
        <v>32</v>
      </c>
      <c r="E6" s="33">
        <v>3</v>
      </c>
      <c r="F6" s="33">
        <v>2</v>
      </c>
      <c r="G6" s="33">
        <v>1</v>
      </c>
      <c r="H6" s="33">
        <v>0</v>
      </c>
      <c r="I6" s="33">
        <v>0</v>
      </c>
      <c r="J6" s="33">
        <v>0</v>
      </c>
      <c r="K6" s="33">
        <v>0</v>
      </c>
      <c r="L6" s="33">
        <v>1</v>
      </c>
      <c r="M6" s="33">
        <v>4</v>
      </c>
      <c r="N6" s="33">
        <v>0</v>
      </c>
      <c r="O6" s="33">
        <v>1</v>
      </c>
      <c r="P6" s="33">
        <v>1</v>
      </c>
      <c r="Q6" s="33">
        <v>1</v>
      </c>
      <c r="R6" s="33">
        <v>0</v>
      </c>
      <c r="S6" s="34">
        <f t="shared" si="0"/>
        <v>14</v>
      </c>
    </row>
    <row r="7" spans="1:19" s="4" customFormat="1" ht="99.95" customHeight="1" x14ac:dyDescent="0.3">
      <c r="A7" s="3" t="s">
        <v>404</v>
      </c>
      <c r="B7" s="32" t="s">
        <v>4</v>
      </c>
      <c r="C7" s="41" t="s">
        <v>44</v>
      </c>
      <c r="D7" s="41" t="s">
        <v>34</v>
      </c>
      <c r="E7" s="33">
        <v>7</v>
      </c>
      <c r="F7" s="33">
        <v>3</v>
      </c>
      <c r="G7" s="33">
        <v>1</v>
      </c>
      <c r="H7" s="33">
        <v>0</v>
      </c>
      <c r="I7" s="33">
        <v>0</v>
      </c>
      <c r="J7" s="33">
        <v>0</v>
      </c>
      <c r="K7" s="33">
        <v>0</v>
      </c>
      <c r="L7" s="33">
        <v>2</v>
      </c>
      <c r="M7" s="33">
        <v>5</v>
      </c>
      <c r="N7" s="33">
        <v>0</v>
      </c>
      <c r="O7" s="33">
        <v>1</v>
      </c>
      <c r="P7" s="33">
        <v>1</v>
      </c>
      <c r="Q7" s="33">
        <v>1</v>
      </c>
      <c r="R7" s="33">
        <v>0</v>
      </c>
      <c r="S7" s="34">
        <f t="shared" si="0"/>
        <v>21</v>
      </c>
    </row>
    <row r="8" spans="1:19" s="4" customFormat="1" ht="99.95" customHeight="1" x14ac:dyDescent="0.3">
      <c r="A8" s="3" t="s">
        <v>405</v>
      </c>
      <c r="B8" s="32" t="s">
        <v>4</v>
      </c>
      <c r="C8" s="41" t="s">
        <v>55</v>
      </c>
      <c r="D8" s="41" t="s">
        <v>32</v>
      </c>
      <c r="E8" s="33">
        <v>8</v>
      </c>
      <c r="F8" s="33">
        <v>3</v>
      </c>
      <c r="G8" s="33">
        <v>1</v>
      </c>
      <c r="H8" s="33">
        <v>0</v>
      </c>
      <c r="I8" s="33">
        <v>0</v>
      </c>
      <c r="J8" s="33">
        <v>0</v>
      </c>
      <c r="K8" s="33">
        <v>1</v>
      </c>
      <c r="L8" s="33">
        <v>3</v>
      </c>
      <c r="M8" s="33">
        <v>4</v>
      </c>
      <c r="N8" s="33">
        <v>0</v>
      </c>
      <c r="O8" s="33">
        <v>2</v>
      </c>
      <c r="P8" s="33">
        <v>1</v>
      </c>
      <c r="Q8" s="33">
        <v>1</v>
      </c>
      <c r="R8" s="33">
        <v>1</v>
      </c>
      <c r="S8" s="34">
        <f t="shared" si="0"/>
        <v>25</v>
      </c>
    </row>
    <row r="9" spans="1:19" s="4" customFormat="1" ht="99.95" customHeight="1" x14ac:dyDescent="0.3">
      <c r="A9" s="3" t="s">
        <v>406</v>
      </c>
      <c r="B9" s="32" t="s">
        <v>4</v>
      </c>
      <c r="C9" s="41" t="s">
        <v>74</v>
      </c>
      <c r="D9" s="41" t="s">
        <v>34</v>
      </c>
      <c r="E9" s="33">
        <v>2</v>
      </c>
      <c r="F9" s="33">
        <v>2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33">
        <v>1</v>
      </c>
      <c r="M9" s="33">
        <v>4</v>
      </c>
      <c r="N9" s="33">
        <v>0</v>
      </c>
      <c r="O9" s="33">
        <v>1</v>
      </c>
      <c r="P9" s="33">
        <v>1</v>
      </c>
      <c r="Q9" s="33">
        <v>1</v>
      </c>
      <c r="R9" s="33">
        <v>0</v>
      </c>
      <c r="S9" s="34">
        <f t="shared" si="0"/>
        <v>12</v>
      </c>
    </row>
    <row r="10" spans="1:19" s="4" customFormat="1" ht="99.95" customHeight="1" x14ac:dyDescent="0.3">
      <c r="A10" s="3" t="s">
        <v>407</v>
      </c>
      <c r="B10" s="32" t="s">
        <v>4</v>
      </c>
      <c r="C10" s="41" t="s">
        <v>81</v>
      </c>
      <c r="D10" s="46" t="s">
        <v>32</v>
      </c>
      <c r="E10" s="33">
        <v>5</v>
      </c>
      <c r="F10" s="33">
        <v>4</v>
      </c>
      <c r="G10" s="33">
        <v>1</v>
      </c>
      <c r="H10" s="33">
        <v>0</v>
      </c>
      <c r="I10" s="33">
        <v>0</v>
      </c>
      <c r="J10" s="33">
        <v>0</v>
      </c>
      <c r="K10" s="33">
        <v>0</v>
      </c>
      <c r="L10" s="33">
        <v>2</v>
      </c>
      <c r="M10" s="33">
        <v>4</v>
      </c>
      <c r="N10" s="33">
        <v>0</v>
      </c>
      <c r="O10" s="33">
        <v>1</v>
      </c>
      <c r="P10" s="33">
        <v>1</v>
      </c>
      <c r="Q10" s="33">
        <v>2</v>
      </c>
      <c r="R10" s="33">
        <v>0</v>
      </c>
      <c r="S10" s="34">
        <f t="shared" si="0"/>
        <v>20</v>
      </c>
    </row>
    <row r="11" spans="1:19" s="4" customFormat="1" ht="99.95" customHeight="1" x14ac:dyDescent="0.3">
      <c r="A11" s="3" t="s">
        <v>408</v>
      </c>
      <c r="B11" s="32" t="s">
        <v>4</v>
      </c>
      <c r="C11" s="41" t="s">
        <v>91</v>
      </c>
      <c r="D11" s="41" t="s">
        <v>34</v>
      </c>
      <c r="E11" s="33">
        <v>3</v>
      </c>
      <c r="F11" s="33">
        <v>3</v>
      </c>
      <c r="G11" s="33">
        <v>1</v>
      </c>
      <c r="H11" s="33">
        <v>0</v>
      </c>
      <c r="I11" s="33">
        <v>0</v>
      </c>
      <c r="J11" s="33">
        <v>0</v>
      </c>
      <c r="K11" s="33">
        <v>0</v>
      </c>
      <c r="L11" s="33">
        <v>1</v>
      </c>
      <c r="M11" s="33">
        <v>4</v>
      </c>
      <c r="N11" s="33">
        <v>0</v>
      </c>
      <c r="O11" s="33">
        <v>1</v>
      </c>
      <c r="P11" s="33">
        <v>1</v>
      </c>
      <c r="Q11" s="33">
        <v>1</v>
      </c>
      <c r="R11" s="33">
        <v>0</v>
      </c>
      <c r="S11" s="34">
        <f t="shared" si="0"/>
        <v>15</v>
      </c>
    </row>
    <row r="12" spans="1:19" s="4" customFormat="1" ht="99.95" customHeight="1" x14ac:dyDescent="0.3">
      <c r="A12" s="3" t="s">
        <v>415</v>
      </c>
      <c r="B12" s="32" t="s">
        <v>4</v>
      </c>
      <c r="C12" s="41" t="s">
        <v>258</v>
      </c>
      <c r="D12" s="41" t="s">
        <v>250</v>
      </c>
      <c r="E12" s="33">
        <v>1</v>
      </c>
      <c r="F12" s="33">
        <v>1</v>
      </c>
      <c r="G12" s="33">
        <v>1</v>
      </c>
      <c r="H12" s="33">
        <v>0</v>
      </c>
      <c r="I12" s="33">
        <v>0</v>
      </c>
      <c r="J12" s="33">
        <v>0</v>
      </c>
      <c r="K12" s="33">
        <v>0</v>
      </c>
      <c r="L12" s="33">
        <v>0</v>
      </c>
      <c r="M12" s="33">
        <v>2</v>
      </c>
      <c r="N12" s="33">
        <v>0</v>
      </c>
      <c r="O12" s="33">
        <v>1</v>
      </c>
      <c r="P12" s="33">
        <v>0</v>
      </c>
      <c r="Q12" s="33">
        <v>1</v>
      </c>
      <c r="R12" s="33">
        <v>0</v>
      </c>
      <c r="S12" s="34">
        <f t="shared" si="0"/>
        <v>7</v>
      </c>
    </row>
    <row r="13" spans="1:19" s="4" customFormat="1" ht="99.95" customHeight="1" x14ac:dyDescent="0.3">
      <c r="A13" s="3" t="s">
        <v>409</v>
      </c>
      <c r="B13" s="32" t="s">
        <v>4</v>
      </c>
      <c r="C13" s="41" t="s">
        <v>95</v>
      </c>
      <c r="D13" s="46" t="s">
        <v>32</v>
      </c>
      <c r="E13" s="33">
        <v>10</v>
      </c>
      <c r="F13" s="33">
        <v>5</v>
      </c>
      <c r="G13" s="33">
        <v>1</v>
      </c>
      <c r="H13" s="33">
        <v>0</v>
      </c>
      <c r="I13" s="33">
        <v>0</v>
      </c>
      <c r="J13" s="33">
        <v>0</v>
      </c>
      <c r="K13" s="33">
        <v>1</v>
      </c>
      <c r="L13" s="33">
        <v>3</v>
      </c>
      <c r="M13" s="33">
        <v>5</v>
      </c>
      <c r="N13" s="33">
        <v>0</v>
      </c>
      <c r="O13" s="33">
        <v>2</v>
      </c>
      <c r="P13" s="33">
        <v>2</v>
      </c>
      <c r="Q13" s="33">
        <v>3</v>
      </c>
      <c r="R13" s="33">
        <v>1</v>
      </c>
      <c r="S13" s="34">
        <f t="shared" si="0"/>
        <v>33</v>
      </c>
    </row>
    <row r="14" spans="1:19" s="4" customFormat="1" ht="99.95" customHeight="1" x14ac:dyDescent="0.3">
      <c r="A14" s="3" t="s">
        <v>410</v>
      </c>
      <c r="B14" s="32" t="s">
        <v>4</v>
      </c>
      <c r="C14" s="41" t="s">
        <v>96</v>
      </c>
      <c r="D14" s="41" t="s">
        <v>32</v>
      </c>
      <c r="E14" s="33">
        <v>3</v>
      </c>
      <c r="F14" s="33">
        <v>3</v>
      </c>
      <c r="G14" s="33">
        <v>1</v>
      </c>
      <c r="H14" s="33">
        <v>0</v>
      </c>
      <c r="I14" s="33">
        <v>0</v>
      </c>
      <c r="J14" s="33">
        <v>0</v>
      </c>
      <c r="K14" s="33">
        <v>0</v>
      </c>
      <c r="L14" s="33">
        <v>1</v>
      </c>
      <c r="M14" s="33">
        <v>4</v>
      </c>
      <c r="N14" s="33">
        <v>0</v>
      </c>
      <c r="O14" s="33">
        <v>1</v>
      </c>
      <c r="P14" s="33">
        <v>1</v>
      </c>
      <c r="Q14" s="33">
        <v>1</v>
      </c>
      <c r="R14" s="33">
        <v>0</v>
      </c>
      <c r="S14" s="34">
        <f t="shared" si="0"/>
        <v>15</v>
      </c>
    </row>
    <row r="15" spans="1:19" s="4" customFormat="1" ht="99.95" customHeight="1" x14ac:dyDescent="0.3">
      <c r="A15" s="3" t="s">
        <v>411</v>
      </c>
      <c r="B15" s="32" t="s">
        <v>4</v>
      </c>
      <c r="C15" s="41" t="s">
        <v>100</v>
      </c>
      <c r="D15" s="41" t="s">
        <v>32</v>
      </c>
      <c r="E15" s="33">
        <v>2</v>
      </c>
      <c r="F15" s="33">
        <v>2</v>
      </c>
      <c r="G15" s="33">
        <v>0</v>
      </c>
      <c r="H15" s="33">
        <v>0</v>
      </c>
      <c r="I15" s="33">
        <v>0</v>
      </c>
      <c r="J15" s="33">
        <v>0</v>
      </c>
      <c r="K15" s="33">
        <v>0</v>
      </c>
      <c r="L15" s="33">
        <v>2</v>
      </c>
      <c r="M15" s="33">
        <v>4</v>
      </c>
      <c r="N15" s="33">
        <v>0</v>
      </c>
      <c r="O15" s="33">
        <v>0</v>
      </c>
      <c r="P15" s="33">
        <v>1</v>
      </c>
      <c r="Q15" s="33">
        <v>1</v>
      </c>
      <c r="R15" s="33">
        <v>0</v>
      </c>
      <c r="S15" s="34">
        <f t="shared" si="0"/>
        <v>12</v>
      </c>
    </row>
    <row r="16" spans="1:19" s="4" customFormat="1" ht="99.95" customHeight="1" x14ac:dyDescent="0.3">
      <c r="A16" s="3" t="s">
        <v>412</v>
      </c>
      <c r="B16" s="32" t="s">
        <v>4</v>
      </c>
      <c r="C16" s="41" t="s">
        <v>104</v>
      </c>
      <c r="D16" s="41" t="s">
        <v>32</v>
      </c>
      <c r="E16" s="33">
        <v>4</v>
      </c>
      <c r="F16" s="33">
        <v>3</v>
      </c>
      <c r="G16" s="33">
        <v>1</v>
      </c>
      <c r="H16" s="33">
        <v>0</v>
      </c>
      <c r="I16" s="33">
        <v>0</v>
      </c>
      <c r="J16" s="33">
        <v>0</v>
      </c>
      <c r="K16" s="33">
        <v>1</v>
      </c>
      <c r="L16" s="33">
        <v>2</v>
      </c>
      <c r="M16" s="33">
        <v>5</v>
      </c>
      <c r="N16" s="33">
        <v>0</v>
      </c>
      <c r="O16" s="33">
        <v>1</v>
      </c>
      <c r="P16" s="33">
        <v>1</v>
      </c>
      <c r="Q16" s="33">
        <v>1</v>
      </c>
      <c r="R16" s="33">
        <v>0</v>
      </c>
      <c r="S16" s="34">
        <f t="shared" si="0"/>
        <v>19</v>
      </c>
    </row>
    <row r="17" spans="1:19" s="4" customFormat="1" ht="99.95" customHeight="1" x14ac:dyDescent="0.3">
      <c r="A17" s="3" t="s">
        <v>413</v>
      </c>
      <c r="B17" s="32" t="s">
        <v>4</v>
      </c>
      <c r="C17" s="41" t="s">
        <v>105</v>
      </c>
      <c r="D17" s="41" t="s">
        <v>32</v>
      </c>
      <c r="E17" s="33">
        <v>3</v>
      </c>
      <c r="F17" s="33">
        <v>3</v>
      </c>
      <c r="G17" s="33">
        <v>1</v>
      </c>
      <c r="H17" s="33">
        <v>0</v>
      </c>
      <c r="I17" s="33">
        <v>0</v>
      </c>
      <c r="J17" s="33">
        <v>0</v>
      </c>
      <c r="K17" s="33">
        <v>0</v>
      </c>
      <c r="L17" s="33">
        <v>1</v>
      </c>
      <c r="M17" s="33">
        <v>5</v>
      </c>
      <c r="N17" s="33">
        <v>0</v>
      </c>
      <c r="O17" s="33">
        <v>1</v>
      </c>
      <c r="P17" s="33">
        <v>1</v>
      </c>
      <c r="Q17" s="33">
        <v>1</v>
      </c>
      <c r="R17" s="33">
        <v>0</v>
      </c>
      <c r="S17" s="34">
        <f t="shared" si="0"/>
        <v>16</v>
      </c>
    </row>
    <row r="18" spans="1:19" s="4" customFormat="1" ht="99.95" customHeight="1" x14ac:dyDescent="0.3">
      <c r="A18" s="3" t="s">
        <v>414</v>
      </c>
      <c r="B18" s="32" t="s">
        <v>4</v>
      </c>
      <c r="C18" s="41" t="s">
        <v>134</v>
      </c>
      <c r="D18" s="41" t="s">
        <v>32</v>
      </c>
      <c r="E18" s="33">
        <v>3</v>
      </c>
      <c r="F18" s="33">
        <v>3</v>
      </c>
      <c r="G18" s="33">
        <v>1</v>
      </c>
      <c r="H18" s="33">
        <v>0</v>
      </c>
      <c r="I18" s="33">
        <v>0</v>
      </c>
      <c r="J18" s="33">
        <v>0</v>
      </c>
      <c r="K18" s="33">
        <v>0</v>
      </c>
      <c r="L18" s="33">
        <v>2</v>
      </c>
      <c r="M18" s="33">
        <v>4</v>
      </c>
      <c r="N18" s="33">
        <v>0</v>
      </c>
      <c r="O18" s="33">
        <v>0</v>
      </c>
      <c r="P18" s="33">
        <v>1</v>
      </c>
      <c r="Q18" s="33">
        <v>1</v>
      </c>
      <c r="R18" s="33">
        <v>0</v>
      </c>
      <c r="S18" s="34">
        <f t="shared" si="0"/>
        <v>15</v>
      </c>
    </row>
    <row r="19" spans="1:19" s="4" customFormat="1" ht="99.95" customHeight="1" x14ac:dyDescent="0.3">
      <c r="A19" s="3" t="s">
        <v>417</v>
      </c>
      <c r="B19" s="32" t="s">
        <v>4</v>
      </c>
      <c r="C19" s="41" t="s">
        <v>173</v>
      </c>
      <c r="D19" s="41" t="s">
        <v>34</v>
      </c>
      <c r="E19" s="33">
        <v>7</v>
      </c>
      <c r="F19" s="33">
        <v>3</v>
      </c>
      <c r="G19" s="33">
        <v>1</v>
      </c>
      <c r="H19" s="33">
        <v>0</v>
      </c>
      <c r="I19" s="33">
        <v>0</v>
      </c>
      <c r="J19" s="33">
        <v>0</v>
      </c>
      <c r="K19" s="33">
        <v>0</v>
      </c>
      <c r="L19" s="33">
        <v>2</v>
      </c>
      <c r="M19" s="33">
        <v>4</v>
      </c>
      <c r="N19" s="33">
        <v>0</v>
      </c>
      <c r="O19" s="33">
        <v>2</v>
      </c>
      <c r="P19" s="33">
        <v>1</v>
      </c>
      <c r="Q19" s="33">
        <v>3</v>
      </c>
      <c r="R19" s="33">
        <v>0</v>
      </c>
      <c r="S19" s="34">
        <f t="shared" si="0"/>
        <v>23</v>
      </c>
    </row>
    <row r="20" spans="1:19" s="4" customFormat="1" ht="99.95" customHeight="1" x14ac:dyDescent="0.3">
      <c r="A20" s="3" t="s">
        <v>418</v>
      </c>
      <c r="B20" s="32" t="s">
        <v>4</v>
      </c>
      <c r="C20" s="41" t="s">
        <v>177</v>
      </c>
      <c r="D20" s="41" t="s">
        <v>32</v>
      </c>
      <c r="E20" s="33">
        <v>5</v>
      </c>
      <c r="F20" s="33">
        <v>3</v>
      </c>
      <c r="G20" s="33">
        <v>1</v>
      </c>
      <c r="H20" s="33">
        <v>0</v>
      </c>
      <c r="I20" s="33">
        <v>0</v>
      </c>
      <c r="J20" s="33">
        <v>0</v>
      </c>
      <c r="K20" s="33">
        <v>0</v>
      </c>
      <c r="L20" s="33">
        <v>2</v>
      </c>
      <c r="M20" s="33">
        <v>4</v>
      </c>
      <c r="N20" s="33">
        <v>0</v>
      </c>
      <c r="O20" s="33">
        <v>1</v>
      </c>
      <c r="P20" s="33">
        <v>1</v>
      </c>
      <c r="Q20" s="33">
        <v>1</v>
      </c>
      <c r="R20" s="33">
        <v>0</v>
      </c>
      <c r="S20" s="34">
        <f t="shared" si="0"/>
        <v>18</v>
      </c>
    </row>
    <row r="21" spans="1:19" s="4" customFormat="1" ht="99.95" customHeight="1" x14ac:dyDescent="0.3">
      <c r="A21" s="3" t="s">
        <v>416</v>
      </c>
      <c r="B21" s="32" t="s">
        <v>4</v>
      </c>
      <c r="C21" s="41" t="s">
        <v>427</v>
      </c>
      <c r="D21" s="46" t="s">
        <v>249</v>
      </c>
      <c r="E21" s="33">
        <v>2</v>
      </c>
      <c r="F21" s="33">
        <v>3</v>
      </c>
      <c r="G21" s="33">
        <v>2</v>
      </c>
      <c r="H21" s="33">
        <v>2</v>
      </c>
      <c r="I21" s="33">
        <v>8</v>
      </c>
      <c r="J21" s="33">
        <v>0</v>
      </c>
      <c r="K21" s="33">
        <v>0</v>
      </c>
      <c r="L21" s="33">
        <v>4</v>
      </c>
      <c r="M21" s="33">
        <v>7</v>
      </c>
      <c r="N21" s="33">
        <v>0</v>
      </c>
      <c r="O21" s="33">
        <v>2</v>
      </c>
      <c r="P21" s="33">
        <v>2</v>
      </c>
      <c r="Q21" s="33">
        <v>8</v>
      </c>
      <c r="R21" s="33">
        <v>1</v>
      </c>
      <c r="S21" s="34">
        <f t="shared" si="0"/>
        <v>41</v>
      </c>
    </row>
    <row r="22" spans="1:19" s="4" customFormat="1" ht="99.95" customHeight="1" x14ac:dyDescent="0.3">
      <c r="A22" s="3" t="s">
        <v>419</v>
      </c>
      <c r="B22" s="32" t="s">
        <v>4</v>
      </c>
      <c r="C22" s="41" t="s">
        <v>193</v>
      </c>
      <c r="D22" s="46" t="s">
        <v>32</v>
      </c>
      <c r="E22" s="33">
        <v>18</v>
      </c>
      <c r="F22" s="33">
        <v>9</v>
      </c>
      <c r="G22" s="33">
        <v>1</v>
      </c>
      <c r="H22" s="33">
        <v>0</v>
      </c>
      <c r="I22" s="33">
        <v>0</v>
      </c>
      <c r="J22" s="33">
        <v>0</v>
      </c>
      <c r="K22" s="33">
        <v>2</v>
      </c>
      <c r="L22" s="33">
        <v>4</v>
      </c>
      <c r="M22" s="33">
        <v>6</v>
      </c>
      <c r="N22" s="33">
        <v>0</v>
      </c>
      <c r="O22" s="33">
        <v>2</v>
      </c>
      <c r="P22" s="33">
        <v>2</v>
      </c>
      <c r="Q22" s="33">
        <v>4</v>
      </c>
      <c r="R22" s="33">
        <v>2</v>
      </c>
      <c r="S22" s="34">
        <f t="shared" si="0"/>
        <v>50</v>
      </c>
    </row>
    <row r="23" spans="1:19" s="4" customFormat="1" ht="99.95" customHeight="1" x14ac:dyDescent="0.3">
      <c r="A23" s="3" t="s">
        <v>420</v>
      </c>
      <c r="B23" s="32" t="s">
        <v>4</v>
      </c>
      <c r="C23" s="41" t="s">
        <v>208</v>
      </c>
      <c r="D23" s="41" t="s">
        <v>32</v>
      </c>
      <c r="E23" s="33">
        <v>2</v>
      </c>
      <c r="F23" s="33">
        <v>2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33">
        <v>1</v>
      </c>
      <c r="M23" s="33">
        <v>4</v>
      </c>
      <c r="N23" s="33">
        <v>0</v>
      </c>
      <c r="O23" s="33">
        <v>1</v>
      </c>
      <c r="P23" s="33">
        <v>1</v>
      </c>
      <c r="Q23" s="33">
        <v>1</v>
      </c>
      <c r="R23" s="33">
        <v>0</v>
      </c>
      <c r="S23" s="34">
        <f t="shared" si="0"/>
        <v>12</v>
      </c>
    </row>
    <row r="24" spans="1:19" s="4" customFormat="1" ht="99.95" customHeight="1" x14ac:dyDescent="0.3">
      <c r="A24" s="3" t="s">
        <v>421</v>
      </c>
      <c r="B24" s="32" t="s">
        <v>4</v>
      </c>
      <c r="C24" s="41" t="s">
        <v>209</v>
      </c>
      <c r="D24" s="41" t="s">
        <v>32</v>
      </c>
      <c r="E24" s="33">
        <v>4</v>
      </c>
      <c r="F24" s="33">
        <v>3</v>
      </c>
      <c r="G24" s="33">
        <v>1</v>
      </c>
      <c r="H24" s="33">
        <v>0</v>
      </c>
      <c r="I24" s="33">
        <v>0</v>
      </c>
      <c r="J24" s="33">
        <v>0</v>
      </c>
      <c r="K24" s="33">
        <v>0</v>
      </c>
      <c r="L24" s="33">
        <v>2</v>
      </c>
      <c r="M24" s="33">
        <v>4</v>
      </c>
      <c r="N24" s="33">
        <v>0</v>
      </c>
      <c r="O24" s="33">
        <v>1</v>
      </c>
      <c r="P24" s="33">
        <v>1</v>
      </c>
      <c r="Q24" s="33">
        <v>1</v>
      </c>
      <c r="R24" s="33">
        <v>0</v>
      </c>
      <c r="S24" s="34">
        <f t="shared" si="0"/>
        <v>17</v>
      </c>
    </row>
    <row r="25" spans="1:19" ht="39.950000000000003" customHeight="1" x14ac:dyDescent="0.25">
      <c r="B25" s="38" t="s">
        <v>25</v>
      </c>
      <c r="C25" s="39"/>
      <c r="D25" s="39"/>
      <c r="E25" s="34">
        <f>SUBTOTAL(9,E4:E24)</f>
        <v>105</v>
      </c>
      <c r="F25" s="34">
        <f t="shared" ref="F25:S25" si="1">SUBTOTAL(9,F4:F24)</f>
        <v>70</v>
      </c>
      <c r="G25" s="34">
        <f t="shared" si="1"/>
        <v>18</v>
      </c>
      <c r="H25" s="34">
        <f t="shared" si="1"/>
        <v>2</v>
      </c>
      <c r="I25" s="34">
        <f t="shared" si="1"/>
        <v>8</v>
      </c>
      <c r="J25" s="34">
        <f t="shared" si="1"/>
        <v>0</v>
      </c>
      <c r="K25" s="34">
        <f t="shared" si="1"/>
        <v>6</v>
      </c>
      <c r="L25" s="34">
        <f t="shared" si="1"/>
        <v>40</v>
      </c>
      <c r="M25" s="34">
        <f t="shared" si="1"/>
        <v>92</v>
      </c>
      <c r="N25" s="34">
        <f t="shared" si="1"/>
        <v>0</v>
      </c>
      <c r="O25" s="34">
        <f t="shared" si="1"/>
        <v>23</v>
      </c>
      <c r="P25" s="34">
        <f t="shared" si="1"/>
        <v>23</v>
      </c>
      <c r="Q25" s="34">
        <f t="shared" si="1"/>
        <v>37</v>
      </c>
      <c r="R25" s="34">
        <f t="shared" ref="R25" si="2">SUBTOTAL(9,R4:R24)</f>
        <v>5</v>
      </c>
      <c r="S25" s="34">
        <f t="shared" si="1"/>
        <v>429</v>
      </c>
    </row>
  </sheetData>
  <autoFilter ref="B3:S24" xr:uid="{00000000-0009-0000-0000-000007000000}"/>
  <mergeCells count="2">
    <mergeCell ref="B1:S1"/>
    <mergeCell ref="B2:S2"/>
  </mergeCells>
  <pageMargins left="0.19685039370078741" right="0.19685039370078741" top="0.19685039370078741" bottom="0.19685039370078741" header="0.31496062992125984" footer="0.31496062992125984"/>
  <pageSetup paperSize="9" scale="7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/>
  </sheetPr>
  <dimension ref="A1:S19"/>
  <sheetViews>
    <sheetView zoomScale="112" zoomScaleNormal="112" zoomScaleSheetLayoutView="50" workbookViewId="0">
      <pane xSplit="4" ySplit="3" topLeftCell="E19" activePane="bottomRight" state="frozen"/>
      <selection sqref="A1:XFD1048576"/>
      <selection pane="topRight" sqref="A1:XFD1048576"/>
      <selection pane="bottomLeft" sqref="A1:XFD1048576"/>
      <selection pane="bottomRight" activeCell="B2" sqref="B2:S2"/>
    </sheetView>
  </sheetViews>
  <sheetFormatPr defaultRowHeight="15" x14ac:dyDescent="0.25"/>
  <cols>
    <col min="1" max="1" width="9.140625" hidden="1" customWidth="1"/>
    <col min="2" max="18" width="10.85546875" customWidth="1"/>
    <col min="19" max="19" width="10.85546875" style="28" customWidth="1"/>
  </cols>
  <sheetData>
    <row r="1" spans="1:19" ht="15.75" x14ac:dyDescent="0.3">
      <c r="B1" s="61" t="s">
        <v>297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</row>
    <row r="2" spans="1:19" ht="42" customHeight="1" x14ac:dyDescent="0.25">
      <c r="B2" s="76" t="s">
        <v>289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</row>
    <row r="3" spans="1:19" s="37" customFormat="1" ht="183" customHeight="1" x14ac:dyDescent="0.25">
      <c r="B3" s="70" t="s">
        <v>254</v>
      </c>
      <c r="C3" s="70" t="s">
        <v>255</v>
      </c>
      <c r="D3" s="70" t="s">
        <v>29</v>
      </c>
      <c r="E3" s="71" t="s">
        <v>13</v>
      </c>
      <c r="F3" s="71" t="s">
        <v>11</v>
      </c>
      <c r="G3" s="71" t="s">
        <v>14</v>
      </c>
      <c r="H3" s="71" t="s">
        <v>12</v>
      </c>
      <c r="I3" s="71" t="s">
        <v>15</v>
      </c>
      <c r="J3" s="71" t="s">
        <v>16</v>
      </c>
      <c r="K3" s="71" t="s">
        <v>17</v>
      </c>
      <c r="L3" s="71" t="s">
        <v>18</v>
      </c>
      <c r="M3" s="71" t="s">
        <v>19</v>
      </c>
      <c r="N3" s="71" t="s">
        <v>20</v>
      </c>
      <c r="O3" s="71" t="s">
        <v>21</v>
      </c>
      <c r="P3" s="71" t="s">
        <v>22</v>
      </c>
      <c r="Q3" s="71" t="s">
        <v>23</v>
      </c>
      <c r="R3" s="71" t="s">
        <v>24</v>
      </c>
      <c r="S3" s="72" t="s">
        <v>520</v>
      </c>
    </row>
    <row r="4" spans="1:19" s="4" customFormat="1" ht="35.450000000000003" customHeight="1" x14ac:dyDescent="0.3">
      <c r="A4" s="3" t="s">
        <v>514</v>
      </c>
      <c r="B4" s="32" t="s">
        <v>6</v>
      </c>
      <c r="C4" s="41" t="s">
        <v>428</v>
      </c>
      <c r="D4" s="46" t="s">
        <v>249</v>
      </c>
      <c r="E4" s="33">
        <v>2</v>
      </c>
      <c r="F4" s="33">
        <v>4</v>
      </c>
      <c r="G4" s="33">
        <v>1</v>
      </c>
      <c r="H4" s="33">
        <v>2</v>
      </c>
      <c r="I4" s="33">
        <v>6</v>
      </c>
      <c r="J4" s="33">
        <v>0</v>
      </c>
      <c r="K4" s="33">
        <v>1</v>
      </c>
      <c r="L4" s="33">
        <v>3</v>
      </c>
      <c r="M4" s="33">
        <v>5</v>
      </c>
      <c r="N4" s="33">
        <v>0</v>
      </c>
      <c r="O4" s="33">
        <v>1</v>
      </c>
      <c r="P4" s="33">
        <v>2</v>
      </c>
      <c r="Q4" s="33">
        <v>6</v>
      </c>
      <c r="R4" s="33">
        <v>1</v>
      </c>
      <c r="S4" s="34">
        <f>SUM(E4:R4)</f>
        <v>34</v>
      </c>
    </row>
    <row r="5" spans="1:19" s="4" customFormat="1" ht="99.95" customHeight="1" x14ac:dyDescent="0.3">
      <c r="A5" s="3" t="s">
        <v>506</v>
      </c>
      <c r="B5" s="32" t="s">
        <v>6</v>
      </c>
      <c r="C5" s="41" t="s">
        <v>50</v>
      </c>
      <c r="D5" s="41" t="s">
        <v>51</v>
      </c>
      <c r="E5" s="33">
        <v>5</v>
      </c>
      <c r="F5" s="33">
        <v>3</v>
      </c>
      <c r="G5" s="33">
        <v>1</v>
      </c>
      <c r="H5" s="33">
        <v>0</v>
      </c>
      <c r="I5" s="33">
        <v>0</v>
      </c>
      <c r="J5" s="33">
        <v>0</v>
      </c>
      <c r="K5" s="33">
        <v>1</v>
      </c>
      <c r="L5" s="33">
        <v>3</v>
      </c>
      <c r="M5" s="33">
        <v>5</v>
      </c>
      <c r="N5" s="33">
        <v>0</v>
      </c>
      <c r="O5" s="33">
        <v>1</v>
      </c>
      <c r="P5" s="33">
        <v>1</v>
      </c>
      <c r="Q5" s="33">
        <v>3</v>
      </c>
      <c r="R5" s="33">
        <v>1</v>
      </c>
      <c r="S5" s="34">
        <f t="shared" ref="S5:S18" si="0">SUM(E5:R5)</f>
        <v>24</v>
      </c>
    </row>
    <row r="6" spans="1:19" s="4" customFormat="1" ht="99.95" customHeight="1" x14ac:dyDescent="0.3">
      <c r="A6" s="3" t="s">
        <v>507</v>
      </c>
      <c r="B6" s="32" t="s">
        <v>6</v>
      </c>
      <c r="C6" s="41" t="s">
        <v>59</v>
      </c>
      <c r="D6" s="41" t="s">
        <v>32</v>
      </c>
      <c r="E6" s="33">
        <v>5</v>
      </c>
      <c r="F6" s="33">
        <v>2</v>
      </c>
      <c r="G6" s="33">
        <v>1</v>
      </c>
      <c r="H6" s="33">
        <v>0</v>
      </c>
      <c r="I6" s="33">
        <v>0</v>
      </c>
      <c r="J6" s="33">
        <v>0</v>
      </c>
      <c r="K6" s="33">
        <v>0</v>
      </c>
      <c r="L6" s="33">
        <v>2</v>
      </c>
      <c r="M6" s="33">
        <v>4</v>
      </c>
      <c r="N6" s="33">
        <v>0</v>
      </c>
      <c r="O6" s="33">
        <v>1</v>
      </c>
      <c r="P6" s="33">
        <v>1</v>
      </c>
      <c r="Q6" s="33">
        <v>1</v>
      </c>
      <c r="R6" s="33">
        <v>0</v>
      </c>
      <c r="S6" s="34">
        <f t="shared" si="0"/>
        <v>17</v>
      </c>
    </row>
    <row r="7" spans="1:19" s="4" customFormat="1" ht="99.95" customHeight="1" x14ac:dyDescent="0.3">
      <c r="A7" s="3" t="s">
        <v>508</v>
      </c>
      <c r="B7" s="32" t="s">
        <v>6</v>
      </c>
      <c r="C7" s="41" t="s">
        <v>89</v>
      </c>
      <c r="D7" s="46" t="s">
        <v>32</v>
      </c>
      <c r="E7" s="33">
        <v>7</v>
      </c>
      <c r="F7" s="33">
        <v>4</v>
      </c>
      <c r="G7" s="33">
        <v>1</v>
      </c>
      <c r="H7" s="33">
        <v>0</v>
      </c>
      <c r="I7" s="33">
        <v>0</v>
      </c>
      <c r="J7" s="33">
        <v>0</v>
      </c>
      <c r="K7" s="33">
        <v>1</v>
      </c>
      <c r="L7" s="33">
        <v>3</v>
      </c>
      <c r="M7" s="33">
        <v>5</v>
      </c>
      <c r="N7" s="33">
        <v>0</v>
      </c>
      <c r="O7" s="33">
        <v>2</v>
      </c>
      <c r="P7" s="33">
        <v>1</v>
      </c>
      <c r="Q7" s="33">
        <v>2</v>
      </c>
      <c r="R7" s="33">
        <v>1</v>
      </c>
      <c r="S7" s="34">
        <f t="shared" si="0"/>
        <v>27</v>
      </c>
    </row>
    <row r="8" spans="1:19" s="4" customFormat="1" ht="99.95" customHeight="1" x14ac:dyDescent="0.3">
      <c r="A8" s="3" t="s">
        <v>509</v>
      </c>
      <c r="B8" s="32" t="s">
        <v>6</v>
      </c>
      <c r="C8" s="41" t="s">
        <v>112</v>
      </c>
      <c r="D8" s="41" t="s">
        <v>32</v>
      </c>
      <c r="E8" s="33">
        <v>13</v>
      </c>
      <c r="F8" s="33">
        <v>6</v>
      </c>
      <c r="G8" s="33">
        <v>1</v>
      </c>
      <c r="H8" s="33">
        <v>0</v>
      </c>
      <c r="I8" s="33">
        <v>0</v>
      </c>
      <c r="J8" s="33">
        <v>0</v>
      </c>
      <c r="K8" s="33">
        <v>1</v>
      </c>
      <c r="L8" s="33">
        <v>4</v>
      </c>
      <c r="M8" s="33">
        <v>8</v>
      </c>
      <c r="N8" s="33">
        <v>0</v>
      </c>
      <c r="O8" s="33">
        <v>1</v>
      </c>
      <c r="P8" s="33">
        <v>1</v>
      </c>
      <c r="Q8" s="33">
        <v>4</v>
      </c>
      <c r="R8" s="33">
        <v>2</v>
      </c>
      <c r="S8" s="34">
        <f t="shared" si="0"/>
        <v>41</v>
      </c>
    </row>
    <row r="9" spans="1:19" s="4" customFormat="1" ht="99.95" customHeight="1" x14ac:dyDescent="0.3">
      <c r="A9" s="3" t="s">
        <v>510</v>
      </c>
      <c r="B9" s="32" t="s">
        <v>6</v>
      </c>
      <c r="C9" s="41" t="s">
        <v>118</v>
      </c>
      <c r="D9" s="41" t="s">
        <v>32</v>
      </c>
      <c r="E9" s="33">
        <v>3</v>
      </c>
      <c r="F9" s="33">
        <v>3</v>
      </c>
      <c r="G9" s="33">
        <v>1</v>
      </c>
      <c r="H9" s="33">
        <v>0</v>
      </c>
      <c r="I9" s="33">
        <v>0</v>
      </c>
      <c r="J9" s="33">
        <v>0</v>
      </c>
      <c r="K9" s="33">
        <v>0</v>
      </c>
      <c r="L9" s="33">
        <v>2</v>
      </c>
      <c r="M9" s="33">
        <v>4</v>
      </c>
      <c r="N9" s="33">
        <v>0</v>
      </c>
      <c r="O9" s="33">
        <v>1</v>
      </c>
      <c r="P9" s="33">
        <v>1</v>
      </c>
      <c r="Q9" s="33">
        <v>1</v>
      </c>
      <c r="R9" s="33">
        <v>0</v>
      </c>
      <c r="S9" s="34">
        <f t="shared" si="0"/>
        <v>16</v>
      </c>
    </row>
    <row r="10" spans="1:19" s="4" customFormat="1" ht="99.95" customHeight="1" x14ac:dyDescent="0.3">
      <c r="A10" s="3" t="s">
        <v>511</v>
      </c>
      <c r="B10" s="32" t="s">
        <v>6</v>
      </c>
      <c r="C10" s="41" t="s">
        <v>123</v>
      </c>
      <c r="D10" s="41" t="s">
        <v>32</v>
      </c>
      <c r="E10" s="33">
        <v>3</v>
      </c>
      <c r="F10" s="33">
        <v>2</v>
      </c>
      <c r="G10" s="33">
        <v>1</v>
      </c>
      <c r="H10" s="33">
        <v>0</v>
      </c>
      <c r="I10" s="33">
        <v>0</v>
      </c>
      <c r="J10" s="33">
        <v>0</v>
      </c>
      <c r="K10" s="33">
        <v>0</v>
      </c>
      <c r="L10" s="33">
        <v>1</v>
      </c>
      <c r="M10" s="33">
        <v>4</v>
      </c>
      <c r="N10" s="33">
        <v>0</v>
      </c>
      <c r="O10" s="33">
        <v>1</v>
      </c>
      <c r="P10" s="33">
        <v>1</v>
      </c>
      <c r="Q10" s="33">
        <v>1</v>
      </c>
      <c r="R10" s="33">
        <v>0</v>
      </c>
      <c r="S10" s="34">
        <f t="shared" si="0"/>
        <v>14</v>
      </c>
    </row>
    <row r="11" spans="1:19" s="4" customFormat="1" ht="99.95" customHeight="1" x14ac:dyDescent="0.3">
      <c r="A11" s="3" t="s">
        <v>505</v>
      </c>
      <c r="B11" s="32" t="s">
        <v>6</v>
      </c>
      <c r="C11" s="41" t="s">
        <v>266</v>
      </c>
      <c r="D11" s="41" t="s">
        <v>34</v>
      </c>
      <c r="E11" s="33">
        <v>2</v>
      </c>
      <c r="F11" s="33">
        <v>1</v>
      </c>
      <c r="G11" s="33">
        <v>0</v>
      </c>
      <c r="H11" s="33">
        <v>0</v>
      </c>
      <c r="I11" s="33">
        <v>0</v>
      </c>
      <c r="J11" s="33">
        <v>0</v>
      </c>
      <c r="K11" s="33">
        <v>0</v>
      </c>
      <c r="L11" s="33">
        <v>1</v>
      </c>
      <c r="M11" s="33">
        <v>2</v>
      </c>
      <c r="N11" s="33">
        <v>0</v>
      </c>
      <c r="O11" s="33">
        <v>0</v>
      </c>
      <c r="P11" s="33">
        <v>0</v>
      </c>
      <c r="Q11" s="33">
        <v>1</v>
      </c>
      <c r="R11" s="33">
        <v>0</v>
      </c>
      <c r="S11" s="34">
        <f t="shared" si="0"/>
        <v>7</v>
      </c>
    </row>
    <row r="12" spans="1:19" s="4" customFormat="1" ht="99.95" customHeight="1" x14ac:dyDescent="0.3">
      <c r="A12" s="3" t="s">
        <v>512</v>
      </c>
      <c r="B12" s="32" t="s">
        <v>6</v>
      </c>
      <c r="C12" s="41" t="s">
        <v>124</v>
      </c>
      <c r="D12" s="41" t="s">
        <v>32</v>
      </c>
      <c r="E12" s="33">
        <v>3</v>
      </c>
      <c r="F12" s="33">
        <v>3</v>
      </c>
      <c r="G12" s="33">
        <v>1</v>
      </c>
      <c r="H12" s="33">
        <v>0</v>
      </c>
      <c r="I12" s="33">
        <v>0</v>
      </c>
      <c r="J12" s="33">
        <v>0</v>
      </c>
      <c r="K12" s="33">
        <v>0</v>
      </c>
      <c r="L12" s="33">
        <v>1</v>
      </c>
      <c r="M12" s="33">
        <v>3</v>
      </c>
      <c r="N12" s="33">
        <v>0</v>
      </c>
      <c r="O12" s="33">
        <v>2</v>
      </c>
      <c r="P12" s="33">
        <v>1</v>
      </c>
      <c r="Q12" s="33">
        <v>1</v>
      </c>
      <c r="R12" s="33">
        <v>0</v>
      </c>
      <c r="S12" s="34">
        <f t="shared" si="0"/>
        <v>15</v>
      </c>
    </row>
    <row r="13" spans="1:19" s="4" customFormat="1" ht="99.95" customHeight="1" x14ac:dyDescent="0.3">
      <c r="A13" s="3" t="s">
        <v>519</v>
      </c>
      <c r="B13" s="32" t="s">
        <v>6</v>
      </c>
      <c r="C13" s="41" t="s">
        <v>257</v>
      </c>
      <c r="D13" s="41" t="s">
        <v>250</v>
      </c>
      <c r="E13" s="33">
        <v>0</v>
      </c>
      <c r="F13" s="33">
        <v>0</v>
      </c>
      <c r="G13" s="33">
        <v>1</v>
      </c>
      <c r="H13" s="33">
        <v>0</v>
      </c>
      <c r="I13" s="33">
        <v>0</v>
      </c>
      <c r="J13" s="33">
        <v>0</v>
      </c>
      <c r="K13" s="33">
        <v>0</v>
      </c>
      <c r="L13" s="33">
        <v>0</v>
      </c>
      <c r="M13" s="33">
        <v>2</v>
      </c>
      <c r="N13" s="33">
        <v>0</v>
      </c>
      <c r="O13" s="33">
        <v>1</v>
      </c>
      <c r="P13" s="33">
        <v>0</v>
      </c>
      <c r="Q13" s="33">
        <v>1</v>
      </c>
      <c r="R13" s="33">
        <v>1</v>
      </c>
      <c r="S13" s="34">
        <f t="shared" si="0"/>
        <v>6</v>
      </c>
    </row>
    <row r="14" spans="1:19" s="4" customFormat="1" ht="99.95" customHeight="1" x14ac:dyDescent="0.3">
      <c r="A14" s="3" t="s">
        <v>513</v>
      </c>
      <c r="B14" s="32" t="s">
        <v>6</v>
      </c>
      <c r="C14" s="41" t="s">
        <v>155</v>
      </c>
      <c r="D14" s="41" t="s">
        <v>32</v>
      </c>
      <c r="E14" s="33">
        <v>3</v>
      </c>
      <c r="F14" s="33">
        <v>3</v>
      </c>
      <c r="G14" s="33">
        <v>1</v>
      </c>
      <c r="H14" s="33">
        <v>0</v>
      </c>
      <c r="I14" s="33">
        <v>0</v>
      </c>
      <c r="J14" s="33">
        <v>0</v>
      </c>
      <c r="K14" s="33">
        <v>0</v>
      </c>
      <c r="L14" s="33">
        <v>2</v>
      </c>
      <c r="M14" s="33">
        <v>4</v>
      </c>
      <c r="N14" s="33">
        <v>0</v>
      </c>
      <c r="O14" s="33">
        <v>1</v>
      </c>
      <c r="P14" s="33">
        <v>1</v>
      </c>
      <c r="Q14" s="33">
        <v>1</v>
      </c>
      <c r="R14" s="33">
        <v>0</v>
      </c>
      <c r="S14" s="34">
        <f t="shared" si="0"/>
        <v>16</v>
      </c>
    </row>
    <row r="15" spans="1:19" s="4" customFormat="1" ht="99.95" customHeight="1" x14ac:dyDescent="0.3">
      <c r="A15" s="3" t="s">
        <v>515</v>
      </c>
      <c r="B15" s="32" t="s">
        <v>6</v>
      </c>
      <c r="C15" s="41" t="s">
        <v>176</v>
      </c>
      <c r="D15" s="46" t="s">
        <v>32</v>
      </c>
      <c r="E15" s="33">
        <v>2</v>
      </c>
      <c r="F15" s="33">
        <v>2</v>
      </c>
      <c r="G15" s="33">
        <v>0</v>
      </c>
      <c r="H15" s="33">
        <v>0</v>
      </c>
      <c r="I15" s="33">
        <v>0</v>
      </c>
      <c r="J15" s="33">
        <v>0</v>
      </c>
      <c r="K15" s="33">
        <v>0</v>
      </c>
      <c r="L15" s="33">
        <v>1</v>
      </c>
      <c r="M15" s="33">
        <v>2</v>
      </c>
      <c r="N15" s="33">
        <v>0</v>
      </c>
      <c r="O15" s="33">
        <v>1</v>
      </c>
      <c r="P15" s="33">
        <v>0</v>
      </c>
      <c r="Q15" s="33">
        <v>1</v>
      </c>
      <c r="R15" s="33">
        <v>0</v>
      </c>
      <c r="S15" s="34">
        <f t="shared" si="0"/>
        <v>9</v>
      </c>
    </row>
    <row r="16" spans="1:19" s="4" customFormat="1" ht="99.95" customHeight="1" x14ac:dyDescent="0.3">
      <c r="A16" s="3" t="s">
        <v>516</v>
      </c>
      <c r="B16" s="32" t="s">
        <v>6</v>
      </c>
      <c r="C16" s="41" t="s">
        <v>187</v>
      </c>
      <c r="D16" s="46" t="s">
        <v>32</v>
      </c>
      <c r="E16" s="33">
        <v>8</v>
      </c>
      <c r="F16" s="33">
        <v>5</v>
      </c>
      <c r="G16" s="33">
        <v>1</v>
      </c>
      <c r="H16" s="33">
        <v>0</v>
      </c>
      <c r="I16" s="33">
        <v>0</v>
      </c>
      <c r="J16" s="33">
        <v>0</v>
      </c>
      <c r="K16" s="33">
        <v>1</v>
      </c>
      <c r="L16" s="33">
        <v>3</v>
      </c>
      <c r="M16" s="33">
        <v>5</v>
      </c>
      <c r="N16" s="33">
        <v>0</v>
      </c>
      <c r="O16" s="33">
        <v>1</v>
      </c>
      <c r="P16" s="33">
        <v>1</v>
      </c>
      <c r="Q16" s="33">
        <v>3</v>
      </c>
      <c r="R16" s="33">
        <v>1</v>
      </c>
      <c r="S16" s="34">
        <f t="shared" si="0"/>
        <v>29</v>
      </c>
    </row>
    <row r="17" spans="1:19" s="4" customFormat="1" ht="99.95" customHeight="1" x14ac:dyDescent="0.3">
      <c r="A17" s="3" t="s">
        <v>517</v>
      </c>
      <c r="B17" s="32" t="s">
        <v>6</v>
      </c>
      <c r="C17" s="41" t="s">
        <v>194</v>
      </c>
      <c r="D17" s="46" t="s">
        <v>217</v>
      </c>
      <c r="E17" s="33">
        <v>6</v>
      </c>
      <c r="F17" s="33">
        <v>4</v>
      </c>
      <c r="G17" s="33">
        <v>1</v>
      </c>
      <c r="H17" s="33">
        <v>0</v>
      </c>
      <c r="I17" s="33">
        <v>0</v>
      </c>
      <c r="J17" s="33">
        <v>0</v>
      </c>
      <c r="K17" s="33">
        <v>1</v>
      </c>
      <c r="L17" s="33">
        <v>2</v>
      </c>
      <c r="M17" s="33">
        <v>5</v>
      </c>
      <c r="N17" s="33">
        <v>0</v>
      </c>
      <c r="O17" s="33">
        <v>1</v>
      </c>
      <c r="P17" s="33">
        <v>1</v>
      </c>
      <c r="Q17" s="33">
        <v>2</v>
      </c>
      <c r="R17" s="33">
        <v>1</v>
      </c>
      <c r="S17" s="34">
        <f t="shared" si="0"/>
        <v>24</v>
      </c>
    </row>
    <row r="18" spans="1:19" s="4" customFormat="1" ht="99.95" customHeight="1" x14ac:dyDescent="0.3">
      <c r="A18" s="3" t="s">
        <v>518</v>
      </c>
      <c r="B18" s="32" t="s">
        <v>6</v>
      </c>
      <c r="C18" s="41" t="s">
        <v>199</v>
      </c>
      <c r="D18" s="41" t="s">
        <v>34</v>
      </c>
      <c r="E18" s="33">
        <v>2</v>
      </c>
      <c r="F18" s="33">
        <v>2</v>
      </c>
      <c r="G18" s="33">
        <v>1</v>
      </c>
      <c r="H18" s="33">
        <v>0</v>
      </c>
      <c r="I18" s="33">
        <v>0</v>
      </c>
      <c r="J18" s="33">
        <v>0</v>
      </c>
      <c r="K18" s="33">
        <v>0</v>
      </c>
      <c r="L18" s="33">
        <v>1</v>
      </c>
      <c r="M18" s="33">
        <v>4</v>
      </c>
      <c r="N18" s="33">
        <v>0</v>
      </c>
      <c r="O18" s="33">
        <v>1</v>
      </c>
      <c r="P18" s="33">
        <v>1</v>
      </c>
      <c r="Q18" s="33">
        <v>1</v>
      </c>
      <c r="R18" s="33">
        <v>0</v>
      </c>
      <c r="S18" s="34">
        <f t="shared" si="0"/>
        <v>13</v>
      </c>
    </row>
    <row r="19" spans="1:19" ht="39.950000000000003" customHeight="1" x14ac:dyDescent="0.25">
      <c r="B19" s="38" t="s">
        <v>25</v>
      </c>
      <c r="C19" s="39"/>
      <c r="D19" s="39"/>
      <c r="E19" s="34">
        <f>SUBTOTAL(9,E4:E18)</f>
        <v>64</v>
      </c>
      <c r="F19" s="34">
        <f t="shared" ref="F19:S19" si="1">SUBTOTAL(9,F4:F18)</f>
        <v>44</v>
      </c>
      <c r="G19" s="34">
        <f t="shared" si="1"/>
        <v>13</v>
      </c>
      <c r="H19" s="34">
        <f t="shared" si="1"/>
        <v>2</v>
      </c>
      <c r="I19" s="34">
        <f t="shared" si="1"/>
        <v>6</v>
      </c>
      <c r="J19" s="34">
        <f t="shared" si="1"/>
        <v>0</v>
      </c>
      <c r="K19" s="34">
        <f t="shared" si="1"/>
        <v>6</v>
      </c>
      <c r="L19" s="34">
        <f t="shared" si="1"/>
        <v>29</v>
      </c>
      <c r="M19" s="34">
        <f t="shared" si="1"/>
        <v>62</v>
      </c>
      <c r="N19" s="34">
        <f t="shared" si="1"/>
        <v>0</v>
      </c>
      <c r="O19" s="34">
        <f t="shared" si="1"/>
        <v>16</v>
      </c>
      <c r="P19" s="34">
        <f t="shared" si="1"/>
        <v>13</v>
      </c>
      <c r="Q19" s="34">
        <f t="shared" si="1"/>
        <v>29</v>
      </c>
      <c r="R19" s="34">
        <f t="shared" ref="R19" si="2">SUBTOTAL(9,R4:R18)</f>
        <v>8</v>
      </c>
      <c r="S19" s="34">
        <f t="shared" si="1"/>
        <v>292</v>
      </c>
    </row>
  </sheetData>
  <autoFilter ref="B3:S18" xr:uid="{00000000-0009-0000-0000-000008000000}"/>
  <mergeCells count="2">
    <mergeCell ref="B1:S1"/>
    <mergeCell ref="B2:S2"/>
  </mergeCells>
  <pageMargins left="0.19685039370078741" right="0.19685039370078741" top="0.19685039370078741" bottom="0.19685039370078741" header="0.31496062992125984" footer="0.31496062992125984"/>
  <pageSetup paperSize="9" scale="7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/>
  </sheetPr>
  <dimension ref="A1:S15"/>
  <sheetViews>
    <sheetView zoomScaleNormal="100" zoomScaleSheetLayoutView="50" workbookViewId="0">
      <pane xSplit="4" ySplit="3" topLeftCell="E15" activePane="bottomRight" state="frozen"/>
      <selection sqref="A1:XFD1048576"/>
      <selection pane="topRight" sqref="A1:XFD1048576"/>
      <selection pane="bottomLeft" sqref="A1:XFD1048576"/>
      <selection pane="bottomRight" activeCell="B2" sqref="B2:S2"/>
    </sheetView>
  </sheetViews>
  <sheetFormatPr defaultRowHeight="15" x14ac:dyDescent="0.25"/>
  <cols>
    <col min="1" max="1" width="12.5703125" hidden="1" customWidth="1"/>
    <col min="2" max="18" width="10.85546875" customWidth="1"/>
    <col min="19" max="19" width="10.85546875" style="28" customWidth="1"/>
  </cols>
  <sheetData>
    <row r="1" spans="1:19" ht="15.75" x14ac:dyDescent="0.3">
      <c r="B1" s="61" t="s">
        <v>298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</row>
    <row r="2" spans="1:19" ht="42" customHeight="1" x14ac:dyDescent="0.25">
      <c r="B2" s="76" t="s">
        <v>289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</row>
    <row r="3" spans="1:19" s="37" customFormat="1" ht="183" customHeight="1" x14ac:dyDescent="0.25">
      <c r="B3" s="70" t="s">
        <v>254</v>
      </c>
      <c r="C3" s="70" t="s">
        <v>255</v>
      </c>
      <c r="D3" s="70" t="s">
        <v>29</v>
      </c>
      <c r="E3" s="71" t="s">
        <v>13</v>
      </c>
      <c r="F3" s="71" t="s">
        <v>11</v>
      </c>
      <c r="G3" s="71" t="s">
        <v>14</v>
      </c>
      <c r="H3" s="71" t="s">
        <v>12</v>
      </c>
      <c r="I3" s="71" t="s">
        <v>15</v>
      </c>
      <c r="J3" s="71" t="s">
        <v>16</v>
      </c>
      <c r="K3" s="71" t="s">
        <v>17</v>
      </c>
      <c r="L3" s="71" t="s">
        <v>18</v>
      </c>
      <c r="M3" s="71" t="s">
        <v>19</v>
      </c>
      <c r="N3" s="71" t="s">
        <v>20</v>
      </c>
      <c r="O3" s="71" t="s">
        <v>21</v>
      </c>
      <c r="P3" s="71" t="s">
        <v>22</v>
      </c>
      <c r="Q3" s="71" t="s">
        <v>23</v>
      </c>
      <c r="R3" s="71" t="s">
        <v>24</v>
      </c>
      <c r="S3" s="72" t="s">
        <v>520</v>
      </c>
    </row>
    <row r="4" spans="1:19" s="4" customFormat="1" ht="33" customHeight="1" x14ac:dyDescent="0.3">
      <c r="A4" s="3" t="s">
        <v>433</v>
      </c>
      <c r="B4" s="32" t="s">
        <v>5</v>
      </c>
      <c r="C4" s="41" t="s">
        <v>37</v>
      </c>
      <c r="D4" s="41" t="s">
        <v>34</v>
      </c>
      <c r="E4" s="33">
        <v>4</v>
      </c>
      <c r="F4" s="33">
        <v>3</v>
      </c>
      <c r="G4" s="33">
        <v>1</v>
      </c>
      <c r="H4" s="33">
        <v>0</v>
      </c>
      <c r="I4" s="33">
        <v>0</v>
      </c>
      <c r="J4" s="33">
        <v>0</v>
      </c>
      <c r="K4" s="33">
        <v>0</v>
      </c>
      <c r="L4" s="33">
        <v>1</v>
      </c>
      <c r="M4" s="33">
        <v>3</v>
      </c>
      <c r="N4" s="33">
        <v>0</v>
      </c>
      <c r="O4" s="33">
        <v>1</v>
      </c>
      <c r="P4" s="33">
        <v>1</v>
      </c>
      <c r="Q4" s="33">
        <v>1</v>
      </c>
      <c r="R4" s="33">
        <v>0</v>
      </c>
      <c r="S4" s="34">
        <f>SUM(E4:R4)</f>
        <v>15</v>
      </c>
    </row>
    <row r="5" spans="1:19" s="4" customFormat="1" ht="99.95" customHeight="1" x14ac:dyDescent="0.3">
      <c r="A5" s="3" t="s">
        <v>441</v>
      </c>
      <c r="B5" s="32" t="s">
        <v>5</v>
      </c>
      <c r="C5" s="41" t="s">
        <v>429</v>
      </c>
      <c r="D5" s="46" t="s">
        <v>249</v>
      </c>
      <c r="E5" s="33">
        <v>3</v>
      </c>
      <c r="F5" s="33">
        <v>4</v>
      </c>
      <c r="G5" s="33">
        <v>2</v>
      </c>
      <c r="H5" s="33">
        <v>2</v>
      </c>
      <c r="I5" s="33">
        <v>5</v>
      </c>
      <c r="J5" s="33">
        <v>0</v>
      </c>
      <c r="K5" s="33">
        <v>1</v>
      </c>
      <c r="L5" s="33">
        <v>2</v>
      </c>
      <c r="M5" s="33">
        <v>6</v>
      </c>
      <c r="N5" s="33">
        <v>0</v>
      </c>
      <c r="O5" s="33">
        <v>1</v>
      </c>
      <c r="P5" s="33">
        <v>2</v>
      </c>
      <c r="Q5" s="33">
        <v>5</v>
      </c>
      <c r="R5" s="33">
        <v>1</v>
      </c>
      <c r="S5" s="34">
        <f t="shared" ref="S5:S14" si="0">SUM(E5:R5)</f>
        <v>34</v>
      </c>
    </row>
    <row r="6" spans="1:19" s="4" customFormat="1" ht="99.95" customHeight="1" x14ac:dyDescent="0.3">
      <c r="A6" s="3" t="s">
        <v>434</v>
      </c>
      <c r="B6" s="32" t="s">
        <v>5</v>
      </c>
      <c r="C6" s="41" t="s">
        <v>61</v>
      </c>
      <c r="D6" s="41" t="s">
        <v>32</v>
      </c>
      <c r="E6" s="33">
        <v>12</v>
      </c>
      <c r="F6" s="33">
        <v>5</v>
      </c>
      <c r="G6" s="33">
        <v>1</v>
      </c>
      <c r="H6" s="33">
        <v>0</v>
      </c>
      <c r="I6" s="33">
        <v>0</v>
      </c>
      <c r="J6" s="33">
        <v>0</v>
      </c>
      <c r="K6" s="33">
        <v>2</v>
      </c>
      <c r="L6" s="33">
        <v>3</v>
      </c>
      <c r="M6" s="33">
        <v>7</v>
      </c>
      <c r="N6" s="33">
        <v>0</v>
      </c>
      <c r="O6" s="33">
        <v>2</v>
      </c>
      <c r="P6" s="33">
        <v>2</v>
      </c>
      <c r="Q6" s="33">
        <v>3</v>
      </c>
      <c r="R6" s="33">
        <v>1</v>
      </c>
      <c r="S6" s="34">
        <f t="shared" si="0"/>
        <v>38</v>
      </c>
    </row>
    <row r="7" spans="1:19" s="4" customFormat="1" ht="99.95" customHeight="1" x14ac:dyDescent="0.3">
      <c r="A7" s="3" t="s">
        <v>435</v>
      </c>
      <c r="B7" s="32" t="s">
        <v>5</v>
      </c>
      <c r="C7" s="41" t="s">
        <v>101</v>
      </c>
      <c r="D7" s="41" t="s">
        <v>34</v>
      </c>
      <c r="E7" s="33">
        <v>5</v>
      </c>
      <c r="F7" s="33">
        <v>4</v>
      </c>
      <c r="G7" s="33">
        <v>1</v>
      </c>
      <c r="H7" s="33">
        <v>0</v>
      </c>
      <c r="I7" s="33">
        <v>1</v>
      </c>
      <c r="J7" s="33">
        <v>0</v>
      </c>
      <c r="K7" s="33">
        <v>0</v>
      </c>
      <c r="L7" s="33">
        <v>1</v>
      </c>
      <c r="M7" s="33">
        <v>4</v>
      </c>
      <c r="N7" s="33">
        <v>0</v>
      </c>
      <c r="O7" s="33">
        <v>0</v>
      </c>
      <c r="P7" s="33">
        <v>0</v>
      </c>
      <c r="Q7" s="33">
        <v>3</v>
      </c>
      <c r="R7" s="33">
        <v>0</v>
      </c>
      <c r="S7" s="34">
        <f t="shared" si="0"/>
        <v>19</v>
      </c>
    </row>
    <row r="8" spans="1:19" s="4" customFormat="1" ht="99.95" customHeight="1" x14ac:dyDescent="0.3">
      <c r="A8" s="3" t="s">
        <v>436</v>
      </c>
      <c r="B8" s="32" t="s">
        <v>5</v>
      </c>
      <c r="C8" s="41" t="s">
        <v>103</v>
      </c>
      <c r="D8" s="41" t="s">
        <v>34</v>
      </c>
      <c r="E8" s="33">
        <v>4</v>
      </c>
      <c r="F8" s="33">
        <v>4</v>
      </c>
      <c r="G8" s="33">
        <v>1</v>
      </c>
      <c r="H8" s="33">
        <v>0</v>
      </c>
      <c r="I8" s="33">
        <v>1</v>
      </c>
      <c r="J8" s="33">
        <v>0</v>
      </c>
      <c r="K8" s="33">
        <v>0</v>
      </c>
      <c r="L8" s="33">
        <v>1</v>
      </c>
      <c r="M8" s="33">
        <v>4</v>
      </c>
      <c r="N8" s="33">
        <v>0</v>
      </c>
      <c r="O8" s="33">
        <v>1</v>
      </c>
      <c r="P8" s="33">
        <v>0</v>
      </c>
      <c r="Q8" s="33">
        <v>3</v>
      </c>
      <c r="R8" s="33">
        <v>0</v>
      </c>
      <c r="S8" s="34">
        <f t="shared" si="0"/>
        <v>19</v>
      </c>
    </row>
    <row r="9" spans="1:19" s="4" customFormat="1" ht="99.95" customHeight="1" x14ac:dyDescent="0.3">
      <c r="A9" s="3" t="s">
        <v>437</v>
      </c>
      <c r="B9" s="32" t="s">
        <v>5</v>
      </c>
      <c r="C9" s="41" t="s">
        <v>107</v>
      </c>
      <c r="D9" s="41" t="s">
        <v>32</v>
      </c>
      <c r="E9" s="33">
        <v>2</v>
      </c>
      <c r="F9" s="33">
        <v>1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33">
        <v>1</v>
      </c>
      <c r="M9" s="33">
        <v>2</v>
      </c>
      <c r="N9" s="33">
        <v>0</v>
      </c>
      <c r="O9" s="33">
        <v>1</v>
      </c>
      <c r="P9" s="33">
        <v>0</v>
      </c>
      <c r="Q9" s="33">
        <v>1</v>
      </c>
      <c r="R9" s="33">
        <v>0</v>
      </c>
      <c r="S9" s="34">
        <f t="shared" si="0"/>
        <v>8</v>
      </c>
    </row>
    <row r="10" spans="1:19" s="4" customFormat="1" ht="99.95" customHeight="1" x14ac:dyDescent="0.3">
      <c r="A10" s="3" t="s">
        <v>438</v>
      </c>
      <c r="B10" s="32" t="s">
        <v>5</v>
      </c>
      <c r="C10" s="41" t="s">
        <v>119</v>
      </c>
      <c r="D10" s="46" t="s">
        <v>34</v>
      </c>
      <c r="E10" s="33">
        <v>6</v>
      </c>
      <c r="F10" s="33">
        <v>4</v>
      </c>
      <c r="G10" s="33">
        <v>1</v>
      </c>
      <c r="H10" s="33">
        <v>0</v>
      </c>
      <c r="I10" s="33">
        <v>1</v>
      </c>
      <c r="J10" s="33">
        <v>0</v>
      </c>
      <c r="K10" s="33">
        <v>1</v>
      </c>
      <c r="L10" s="33">
        <v>1</v>
      </c>
      <c r="M10" s="33">
        <v>3</v>
      </c>
      <c r="N10" s="33">
        <v>0</v>
      </c>
      <c r="O10" s="33">
        <v>2</v>
      </c>
      <c r="P10" s="33">
        <v>1</v>
      </c>
      <c r="Q10" s="33">
        <v>2</v>
      </c>
      <c r="R10" s="33">
        <v>1</v>
      </c>
      <c r="S10" s="34">
        <f t="shared" si="0"/>
        <v>23</v>
      </c>
    </row>
    <row r="11" spans="1:19" s="4" customFormat="1" ht="99.95" customHeight="1" x14ac:dyDescent="0.3">
      <c r="A11" s="3" t="s">
        <v>439</v>
      </c>
      <c r="B11" s="32" t="s">
        <v>5</v>
      </c>
      <c r="C11" s="41" t="s">
        <v>135</v>
      </c>
      <c r="D11" s="41" t="s">
        <v>32</v>
      </c>
      <c r="E11" s="33">
        <v>5</v>
      </c>
      <c r="F11" s="33">
        <v>4</v>
      </c>
      <c r="G11" s="33">
        <v>1</v>
      </c>
      <c r="H11" s="33">
        <v>0</v>
      </c>
      <c r="I11" s="33">
        <v>0</v>
      </c>
      <c r="J11" s="33">
        <v>0</v>
      </c>
      <c r="K11" s="33">
        <v>0</v>
      </c>
      <c r="L11" s="33">
        <v>1</v>
      </c>
      <c r="M11" s="33">
        <v>4</v>
      </c>
      <c r="N11" s="33">
        <v>0</v>
      </c>
      <c r="O11" s="33">
        <v>2</v>
      </c>
      <c r="P11" s="33">
        <v>1</v>
      </c>
      <c r="Q11" s="33">
        <v>2</v>
      </c>
      <c r="R11" s="33">
        <v>1</v>
      </c>
      <c r="S11" s="34">
        <f t="shared" si="0"/>
        <v>21</v>
      </c>
    </row>
    <row r="12" spans="1:19" s="4" customFormat="1" ht="99.95" customHeight="1" x14ac:dyDescent="0.3">
      <c r="A12" s="3" t="s">
        <v>440</v>
      </c>
      <c r="B12" s="32" t="s">
        <v>5</v>
      </c>
      <c r="C12" s="41" t="s">
        <v>136</v>
      </c>
      <c r="D12" s="41" t="s">
        <v>34</v>
      </c>
      <c r="E12" s="33">
        <v>6</v>
      </c>
      <c r="F12" s="33">
        <v>3</v>
      </c>
      <c r="G12" s="33">
        <v>1</v>
      </c>
      <c r="H12" s="33">
        <v>0</v>
      </c>
      <c r="I12" s="33">
        <v>0</v>
      </c>
      <c r="J12" s="33">
        <v>0</v>
      </c>
      <c r="K12" s="33">
        <v>0</v>
      </c>
      <c r="L12" s="33">
        <v>2</v>
      </c>
      <c r="M12" s="33">
        <v>5</v>
      </c>
      <c r="N12" s="33">
        <v>0</v>
      </c>
      <c r="O12" s="33">
        <v>1</v>
      </c>
      <c r="P12" s="33">
        <v>1</v>
      </c>
      <c r="Q12" s="33">
        <v>2</v>
      </c>
      <c r="R12" s="33">
        <v>1</v>
      </c>
      <c r="S12" s="34">
        <f t="shared" si="0"/>
        <v>22</v>
      </c>
    </row>
    <row r="13" spans="1:19" s="4" customFormat="1" ht="99.95" customHeight="1" x14ac:dyDescent="0.3">
      <c r="A13" s="3" t="s">
        <v>442</v>
      </c>
      <c r="B13" s="32" t="s">
        <v>5</v>
      </c>
      <c r="C13" s="41" t="s">
        <v>180</v>
      </c>
      <c r="D13" s="41" t="s">
        <v>32</v>
      </c>
      <c r="E13" s="33">
        <v>9</v>
      </c>
      <c r="F13" s="33">
        <v>4</v>
      </c>
      <c r="G13" s="33">
        <v>1</v>
      </c>
      <c r="H13" s="33">
        <v>0</v>
      </c>
      <c r="I13" s="33">
        <v>0</v>
      </c>
      <c r="J13" s="33">
        <v>0</v>
      </c>
      <c r="K13" s="33">
        <v>2</v>
      </c>
      <c r="L13" s="33">
        <v>3</v>
      </c>
      <c r="M13" s="33">
        <v>6</v>
      </c>
      <c r="N13" s="33">
        <v>0</v>
      </c>
      <c r="O13" s="33">
        <v>1</v>
      </c>
      <c r="P13" s="33">
        <v>1</v>
      </c>
      <c r="Q13" s="33">
        <v>3</v>
      </c>
      <c r="R13" s="33">
        <v>1</v>
      </c>
      <c r="S13" s="34">
        <f t="shared" si="0"/>
        <v>31</v>
      </c>
    </row>
    <row r="14" spans="1:19" s="4" customFormat="1" ht="99.95" customHeight="1" x14ac:dyDescent="0.3">
      <c r="A14" s="3" t="s">
        <v>443</v>
      </c>
      <c r="B14" s="32" t="s">
        <v>5</v>
      </c>
      <c r="C14" s="41" t="s">
        <v>188</v>
      </c>
      <c r="D14" s="41" t="s">
        <v>34</v>
      </c>
      <c r="E14" s="33">
        <v>5</v>
      </c>
      <c r="F14" s="33">
        <v>3</v>
      </c>
      <c r="G14" s="33">
        <v>1</v>
      </c>
      <c r="H14" s="33">
        <v>0</v>
      </c>
      <c r="I14" s="33">
        <v>0</v>
      </c>
      <c r="J14" s="33">
        <v>0</v>
      </c>
      <c r="K14" s="33">
        <v>0</v>
      </c>
      <c r="L14" s="33">
        <v>1</v>
      </c>
      <c r="M14" s="33">
        <v>4</v>
      </c>
      <c r="N14" s="33">
        <v>0</v>
      </c>
      <c r="O14" s="33">
        <v>1</v>
      </c>
      <c r="P14" s="33">
        <v>1</v>
      </c>
      <c r="Q14" s="33">
        <v>1</v>
      </c>
      <c r="R14" s="33">
        <v>1</v>
      </c>
      <c r="S14" s="34">
        <f t="shared" si="0"/>
        <v>18</v>
      </c>
    </row>
    <row r="15" spans="1:19" ht="39.950000000000003" customHeight="1" x14ac:dyDescent="0.25">
      <c r="B15" s="38" t="s">
        <v>25</v>
      </c>
      <c r="C15" s="39"/>
      <c r="D15" s="39"/>
      <c r="E15" s="34">
        <f t="shared" ref="E15:S15" si="1">SUBTOTAL(9,E4:E14)</f>
        <v>61</v>
      </c>
      <c r="F15" s="34">
        <f t="shared" si="1"/>
        <v>39</v>
      </c>
      <c r="G15" s="34">
        <f t="shared" si="1"/>
        <v>11</v>
      </c>
      <c r="H15" s="34">
        <f t="shared" si="1"/>
        <v>2</v>
      </c>
      <c r="I15" s="34">
        <f t="shared" si="1"/>
        <v>8</v>
      </c>
      <c r="J15" s="34">
        <f t="shared" si="1"/>
        <v>0</v>
      </c>
      <c r="K15" s="34">
        <f t="shared" si="1"/>
        <v>6</v>
      </c>
      <c r="L15" s="34">
        <f t="shared" si="1"/>
        <v>17</v>
      </c>
      <c r="M15" s="34">
        <f t="shared" si="1"/>
        <v>48</v>
      </c>
      <c r="N15" s="34">
        <f t="shared" si="1"/>
        <v>0</v>
      </c>
      <c r="O15" s="34">
        <f t="shared" si="1"/>
        <v>13</v>
      </c>
      <c r="P15" s="34">
        <f t="shared" si="1"/>
        <v>10</v>
      </c>
      <c r="Q15" s="34">
        <f t="shared" si="1"/>
        <v>26</v>
      </c>
      <c r="R15" s="34">
        <f t="shared" ref="R15" si="2">SUBTOTAL(9,R4:R14)</f>
        <v>7</v>
      </c>
      <c r="S15" s="34">
        <f t="shared" si="1"/>
        <v>248</v>
      </c>
    </row>
  </sheetData>
  <autoFilter ref="B3:S14" xr:uid="{00000000-0009-0000-0000-000009000000}"/>
  <mergeCells count="2">
    <mergeCell ref="B1:S1"/>
    <mergeCell ref="B2:S2"/>
  </mergeCells>
  <pageMargins left="0.19685039370078741" right="0.19685039370078741" top="0.19685039370078741" bottom="0.19685039370078741" header="0.31496062992125984" footer="0.31496062992125984"/>
  <pageSetup paperSize="9" scale="7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/>
  </sheetPr>
  <dimension ref="A1:S28"/>
  <sheetViews>
    <sheetView zoomScale="98" zoomScaleNormal="98" zoomScaleSheetLayoutView="50" workbookViewId="0">
      <pane xSplit="4" ySplit="3" topLeftCell="E28" activePane="bottomRight" state="frozen"/>
      <selection sqref="A1:XFD1048576"/>
      <selection pane="topRight" sqref="A1:XFD1048576"/>
      <selection pane="bottomLeft" sqref="A1:XFD1048576"/>
      <selection pane="bottomRight" activeCell="B2" sqref="B2:S2"/>
    </sheetView>
  </sheetViews>
  <sheetFormatPr defaultRowHeight="15" x14ac:dyDescent="0.25"/>
  <cols>
    <col min="1" max="1" width="12.28515625" hidden="1" customWidth="1"/>
    <col min="2" max="18" width="10.85546875" customWidth="1"/>
    <col min="19" max="19" width="10.85546875" style="28" customWidth="1"/>
  </cols>
  <sheetData>
    <row r="1" spans="1:19" ht="15.75" x14ac:dyDescent="0.3">
      <c r="B1" s="62" t="s">
        <v>299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7"/>
    </row>
    <row r="2" spans="1:19" ht="42" customHeight="1" x14ac:dyDescent="0.25">
      <c r="B2" s="73" t="s">
        <v>289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80"/>
    </row>
    <row r="3" spans="1:19" s="37" customFormat="1" ht="183" customHeight="1" x14ac:dyDescent="0.25">
      <c r="B3" s="70" t="s">
        <v>254</v>
      </c>
      <c r="C3" s="70" t="s">
        <v>255</v>
      </c>
      <c r="D3" s="70" t="s">
        <v>29</v>
      </c>
      <c r="E3" s="71" t="s">
        <v>13</v>
      </c>
      <c r="F3" s="71" t="s">
        <v>11</v>
      </c>
      <c r="G3" s="71" t="s">
        <v>14</v>
      </c>
      <c r="H3" s="71" t="s">
        <v>12</v>
      </c>
      <c r="I3" s="71" t="s">
        <v>15</v>
      </c>
      <c r="J3" s="71" t="s">
        <v>16</v>
      </c>
      <c r="K3" s="71" t="s">
        <v>17</v>
      </c>
      <c r="L3" s="71" t="s">
        <v>18</v>
      </c>
      <c r="M3" s="71" t="s">
        <v>19</v>
      </c>
      <c r="N3" s="71" t="s">
        <v>20</v>
      </c>
      <c r="O3" s="71" t="s">
        <v>21</v>
      </c>
      <c r="P3" s="71" t="s">
        <v>22</v>
      </c>
      <c r="Q3" s="71" t="s">
        <v>23</v>
      </c>
      <c r="R3" s="71" t="s">
        <v>24</v>
      </c>
      <c r="S3" s="72" t="s">
        <v>520</v>
      </c>
    </row>
    <row r="4" spans="1:19" s="4" customFormat="1" ht="99.95" customHeight="1" x14ac:dyDescent="0.3">
      <c r="A4" s="3" t="s">
        <v>444</v>
      </c>
      <c r="B4" s="32" t="s">
        <v>3</v>
      </c>
      <c r="C4" s="41" t="s">
        <v>31</v>
      </c>
      <c r="D4" s="41" t="s">
        <v>32</v>
      </c>
      <c r="E4" s="33">
        <v>5</v>
      </c>
      <c r="F4" s="33">
        <v>3</v>
      </c>
      <c r="G4" s="33">
        <v>1</v>
      </c>
      <c r="H4" s="33">
        <v>0</v>
      </c>
      <c r="I4" s="33">
        <v>0</v>
      </c>
      <c r="J4" s="33">
        <v>0</v>
      </c>
      <c r="K4" s="33">
        <v>1</v>
      </c>
      <c r="L4" s="33">
        <v>2</v>
      </c>
      <c r="M4" s="33">
        <v>5</v>
      </c>
      <c r="N4" s="33">
        <v>0</v>
      </c>
      <c r="O4" s="33">
        <v>1</v>
      </c>
      <c r="P4" s="33">
        <v>1</v>
      </c>
      <c r="Q4" s="33">
        <v>2</v>
      </c>
      <c r="R4" s="33">
        <v>1</v>
      </c>
      <c r="S4" s="34">
        <f>SUM(E4:R4)</f>
        <v>22</v>
      </c>
    </row>
    <row r="5" spans="1:19" s="4" customFormat="1" ht="99.95" customHeight="1" x14ac:dyDescent="0.3">
      <c r="A5" s="3" t="s">
        <v>445</v>
      </c>
      <c r="B5" s="32" t="s">
        <v>3</v>
      </c>
      <c r="C5" s="41" t="s">
        <v>45</v>
      </c>
      <c r="D5" s="41" t="s">
        <v>34</v>
      </c>
      <c r="E5" s="33">
        <v>9</v>
      </c>
      <c r="F5" s="33">
        <v>4</v>
      </c>
      <c r="G5" s="33">
        <v>1</v>
      </c>
      <c r="H5" s="33">
        <v>0</v>
      </c>
      <c r="I5" s="33">
        <v>0</v>
      </c>
      <c r="J5" s="33">
        <v>0</v>
      </c>
      <c r="K5" s="33">
        <v>0</v>
      </c>
      <c r="L5" s="33">
        <v>3</v>
      </c>
      <c r="M5" s="33">
        <v>5</v>
      </c>
      <c r="N5" s="33">
        <v>0</v>
      </c>
      <c r="O5" s="33">
        <v>1</v>
      </c>
      <c r="P5" s="33">
        <v>1</v>
      </c>
      <c r="Q5" s="33">
        <v>2</v>
      </c>
      <c r="R5" s="33">
        <v>1</v>
      </c>
      <c r="S5" s="34">
        <f t="shared" ref="S5:S27" si="0">SUM(E5:R5)</f>
        <v>27</v>
      </c>
    </row>
    <row r="6" spans="1:19" s="4" customFormat="1" ht="99.95" customHeight="1" x14ac:dyDescent="0.3">
      <c r="A6" s="3" t="s">
        <v>446</v>
      </c>
      <c r="B6" s="32" t="s">
        <v>3</v>
      </c>
      <c r="C6" s="41" t="s">
        <v>49</v>
      </c>
      <c r="D6" s="41" t="s">
        <v>32</v>
      </c>
      <c r="E6" s="33">
        <v>7</v>
      </c>
      <c r="F6" s="33">
        <v>4</v>
      </c>
      <c r="G6" s="33">
        <v>1</v>
      </c>
      <c r="H6" s="33">
        <v>0</v>
      </c>
      <c r="I6" s="33">
        <v>0</v>
      </c>
      <c r="J6" s="33">
        <v>0</v>
      </c>
      <c r="K6" s="33">
        <v>0</v>
      </c>
      <c r="L6" s="33">
        <v>3</v>
      </c>
      <c r="M6" s="33">
        <v>5</v>
      </c>
      <c r="N6" s="33">
        <v>0</v>
      </c>
      <c r="O6" s="33">
        <v>1</v>
      </c>
      <c r="P6" s="33">
        <v>1</v>
      </c>
      <c r="Q6" s="33">
        <v>2</v>
      </c>
      <c r="R6" s="33">
        <v>1</v>
      </c>
      <c r="S6" s="34">
        <f t="shared" si="0"/>
        <v>25</v>
      </c>
    </row>
    <row r="7" spans="1:19" s="4" customFormat="1" ht="99.95" customHeight="1" x14ac:dyDescent="0.3">
      <c r="A7" s="3" t="s">
        <v>447</v>
      </c>
      <c r="B7" s="32" t="s">
        <v>3</v>
      </c>
      <c r="C7" s="41" t="s">
        <v>62</v>
      </c>
      <c r="D7" s="41" t="s">
        <v>32</v>
      </c>
      <c r="E7" s="33">
        <v>6</v>
      </c>
      <c r="F7" s="33">
        <v>3</v>
      </c>
      <c r="G7" s="33">
        <v>1</v>
      </c>
      <c r="H7" s="33">
        <v>0</v>
      </c>
      <c r="I7" s="33">
        <v>0</v>
      </c>
      <c r="J7" s="33">
        <v>0</v>
      </c>
      <c r="K7" s="33">
        <v>0</v>
      </c>
      <c r="L7" s="33">
        <v>3</v>
      </c>
      <c r="M7" s="33">
        <v>4</v>
      </c>
      <c r="N7" s="33">
        <v>0</v>
      </c>
      <c r="O7" s="33">
        <v>1</v>
      </c>
      <c r="P7" s="33">
        <v>1</v>
      </c>
      <c r="Q7" s="33">
        <v>2</v>
      </c>
      <c r="R7" s="33">
        <v>1</v>
      </c>
      <c r="S7" s="34">
        <f t="shared" si="0"/>
        <v>22</v>
      </c>
    </row>
    <row r="8" spans="1:19" s="4" customFormat="1" ht="99.95" customHeight="1" x14ac:dyDescent="0.3">
      <c r="A8" s="3" t="s">
        <v>448</v>
      </c>
      <c r="B8" s="32" t="s">
        <v>3</v>
      </c>
      <c r="C8" s="41" t="s">
        <v>63</v>
      </c>
      <c r="D8" s="41" t="s">
        <v>32</v>
      </c>
      <c r="E8" s="33">
        <v>4</v>
      </c>
      <c r="F8" s="33">
        <v>3</v>
      </c>
      <c r="G8" s="33">
        <v>1</v>
      </c>
      <c r="H8" s="33">
        <v>0</v>
      </c>
      <c r="I8" s="33">
        <v>0</v>
      </c>
      <c r="J8" s="33">
        <v>0</v>
      </c>
      <c r="K8" s="33">
        <v>0</v>
      </c>
      <c r="L8" s="33">
        <v>2</v>
      </c>
      <c r="M8" s="33">
        <v>5</v>
      </c>
      <c r="N8" s="33">
        <v>0</v>
      </c>
      <c r="O8" s="33">
        <v>1</v>
      </c>
      <c r="P8" s="33">
        <v>1</v>
      </c>
      <c r="Q8" s="33">
        <v>1</v>
      </c>
      <c r="R8" s="33">
        <v>1</v>
      </c>
      <c r="S8" s="34">
        <f t="shared" si="0"/>
        <v>19</v>
      </c>
    </row>
    <row r="9" spans="1:19" s="4" customFormat="1" ht="99.95" customHeight="1" x14ac:dyDescent="0.3">
      <c r="A9" s="3" t="s">
        <v>449</v>
      </c>
      <c r="B9" s="32" t="s">
        <v>3</v>
      </c>
      <c r="C9" s="41" t="s">
        <v>69</v>
      </c>
      <c r="D9" s="41" t="s">
        <v>32</v>
      </c>
      <c r="E9" s="33">
        <v>2</v>
      </c>
      <c r="F9" s="33">
        <v>2</v>
      </c>
      <c r="G9" s="33">
        <v>1</v>
      </c>
      <c r="H9" s="33">
        <v>0</v>
      </c>
      <c r="I9" s="33">
        <v>0</v>
      </c>
      <c r="J9" s="33">
        <v>0</v>
      </c>
      <c r="K9" s="33">
        <v>0</v>
      </c>
      <c r="L9" s="33">
        <v>1</v>
      </c>
      <c r="M9" s="33">
        <v>3</v>
      </c>
      <c r="N9" s="33">
        <v>0</v>
      </c>
      <c r="O9" s="33">
        <v>1</v>
      </c>
      <c r="P9" s="33">
        <v>0</v>
      </c>
      <c r="Q9" s="33">
        <v>1</v>
      </c>
      <c r="R9" s="33">
        <v>0</v>
      </c>
      <c r="S9" s="34">
        <f t="shared" si="0"/>
        <v>11</v>
      </c>
    </row>
    <row r="10" spans="1:19" s="4" customFormat="1" ht="99.95" customHeight="1" x14ac:dyDescent="0.3">
      <c r="A10" s="3" t="s">
        <v>450</v>
      </c>
      <c r="B10" s="32" t="s">
        <v>3</v>
      </c>
      <c r="C10" s="41" t="s">
        <v>71</v>
      </c>
      <c r="D10" s="41" t="s">
        <v>32</v>
      </c>
      <c r="E10" s="33">
        <v>3</v>
      </c>
      <c r="F10" s="33">
        <v>3</v>
      </c>
      <c r="G10" s="33">
        <v>1</v>
      </c>
      <c r="H10" s="33">
        <v>0</v>
      </c>
      <c r="I10" s="33">
        <v>0</v>
      </c>
      <c r="J10" s="33">
        <v>0</v>
      </c>
      <c r="K10" s="33">
        <v>0</v>
      </c>
      <c r="L10" s="33">
        <v>2</v>
      </c>
      <c r="M10" s="33">
        <v>5</v>
      </c>
      <c r="N10" s="33">
        <v>0</v>
      </c>
      <c r="O10" s="33">
        <v>1</v>
      </c>
      <c r="P10" s="33">
        <v>1</v>
      </c>
      <c r="Q10" s="33">
        <v>1</v>
      </c>
      <c r="R10" s="33">
        <v>1</v>
      </c>
      <c r="S10" s="34">
        <f t="shared" si="0"/>
        <v>18</v>
      </c>
    </row>
    <row r="11" spans="1:19" s="4" customFormat="1" ht="99.95" customHeight="1" x14ac:dyDescent="0.3">
      <c r="A11" s="3" t="s">
        <v>451</v>
      </c>
      <c r="B11" s="32" t="s">
        <v>3</v>
      </c>
      <c r="C11" s="41" t="s">
        <v>72</v>
      </c>
      <c r="D11" s="46" t="s">
        <v>32</v>
      </c>
      <c r="E11" s="33">
        <v>5</v>
      </c>
      <c r="F11" s="33">
        <v>3</v>
      </c>
      <c r="G11" s="33">
        <v>2</v>
      </c>
      <c r="H11" s="33">
        <v>0</v>
      </c>
      <c r="I11" s="33">
        <v>0</v>
      </c>
      <c r="J11" s="33">
        <v>0</v>
      </c>
      <c r="K11" s="33">
        <v>1</v>
      </c>
      <c r="L11" s="33">
        <v>2</v>
      </c>
      <c r="M11" s="33">
        <v>5</v>
      </c>
      <c r="N11" s="33">
        <v>0</v>
      </c>
      <c r="O11" s="33">
        <v>1</v>
      </c>
      <c r="P11" s="33">
        <v>1</v>
      </c>
      <c r="Q11" s="33">
        <v>2</v>
      </c>
      <c r="R11" s="33">
        <v>1</v>
      </c>
      <c r="S11" s="34">
        <f t="shared" si="0"/>
        <v>23</v>
      </c>
    </row>
    <row r="12" spans="1:19" s="4" customFormat="1" ht="99.95" customHeight="1" x14ac:dyDescent="0.3">
      <c r="A12" s="3" t="s">
        <v>452</v>
      </c>
      <c r="B12" s="32" t="s">
        <v>3</v>
      </c>
      <c r="C12" s="41" t="s">
        <v>83</v>
      </c>
      <c r="D12" s="41" t="s">
        <v>32</v>
      </c>
      <c r="E12" s="33">
        <v>3</v>
      </c>
      <c r="F12" s="33">
        <v>3</v>
      </c>
      <c r="G12" s="33">
        <v>1</v>
      </c>
      <c r="H12" s="33">
        <v>0</v>
      </c>
      <c r="I12" s="33">
        <v>0</v>
      </c>
      <c r="J12" s="33">
        <v>0</v>
      </c>
      <c r="K12" s="33">
        <v>0</v>
      </c>
      <c r="L12" s="33">
        <v>2</v>
      </c>
      <c r="M12" s="33">
        <v>4</v>
      </c>
      <c r="N12" s="33">
        <v>0</v>
      </c>
      <c r="O12" s="33">
        <v>1</v>
      </c>
      <c r="P12" s="33">
        <v>1</v>
      </c>
      <c r="Q12" s="33">
        <v>1</v>
      </c>
      <c r="R12" s="33">
        <v>1</v>
      </c>
      <c r="S12" s="34">
        <f t="shared" si="0"/>
        <v>17</v>
      </c>
    </row>
    <row r="13" spans="1:19" s="4" customFormat="1" ht="99.95" customHeight="1" x14ac:dyDescent="0.3">
      <c r="A13" s="3" t="s">
        <v>453</v>
      </c>
      <c r="B13" s="32" t="s">
        <v>3</v>
      </c>
      <c r="C13" s="41" t="s">
        <v>84</v>
      </c>
      <c r="D13" s="41" t="s">
        <v>34</v>
      </c>
      <c r="E13" s="33">
        <v>3</v>
      </c>
      <c r="F13" s="33">
        <v>3</v>
      </c>
      <c r="G13" s="33">
        <v>1</v>
      </c>
      <c r="H13" s="33">
        <v>0</v>
      </c>
      <c r="I13" s="33">
        <v>0</v>
      </c>
      <c r="J13" s="33">
        <v>0</v>
      </c>
      <c r="K13" s="33">
        <v>0</v>
      </c>
      <c r="L13" s="33">
        <v>1</v>
      </c>
      <c r="M13" s="33">
        <v>3</v>
      </c>
      <c r="N13" s="33">
        <v>0</v>
      </c>
      <c r="O13" s="33">
        <v>1</v>
      </c>
      <c r="P13" s="33">
        <v>0</v>
      </c>
      <c r="Q13" s="33">
        <v>1</v>
      </c>
      <c r="R13" s="33">
        <v>0</v>
      </c>
      <c r="S13" s="34">
        <f t="shared" si="0"/>
        <v>13</v>
      </c>
    </row>
    <row r="14" spans="1:19" s="4" customFormat="1" ht="99.95" customHeight="1" x14ac:dyDescent="0.3">
      <c r="A14" s="3" t="s">
        <v>454</v>
      </c>
      <c r="B14" s="32" t="s">
        <v>3</v>
      </c>
      <c r="C14" s="41" t="s">
        <v>94</v>
      </c>
      <c r="D14" s="41" t="s">
        <v>32</v>
      </c>
      <c r="E14" s="33">
        <v>2</v>
      </c>
      <c r="F14" s="33">
        <v>2</v>
      </c>
      <c r="G14" s="33">
        <v>1</v>
      </c>
      <c r="H14" s="33">
        <v>0</v>
      </c>
      <c r="I14" s="33">
        <v>0</v>
      </c>
      <c r="J14" s="33">
        <v>0</v>
      </c>
      <c r="K14" s="33">
        <v>0</v>
      </c>
      <c r="L14" s="33">
        <v>1</v>
      </c>
      <c r="M14" s="33">
        <v>3</v>
      </c>
      <c r="N14" s="33">
        <v>0</v>
      </c>
      <c r="O14" s="33">
        <v>0</v>
      </c>
      <c r="P14" s="33">
        <v>0</v>
      </c>
      <c r="Q14" s="33">
        <v>1</v>
      </c>
      <c r="R14" s="33">
        <v>0</v>
      </c>
      <c r="S14" s="34">
        <f t="shared" si="0"/>
        <v>10</v>
      </c>
    </row>
    <row r="15" spans="1:19" s="4" customFormat="1" ht="99.95" customHeight="1" x14ac:dyDescent="0.3">
      <c r="A15" s="3" t="s">
        <v>455</v>
      </c>
      <c r="B15" s="32" t="s">
        <v>3</v>
      </c>
      <c r="C15" s="41" t="s">
        <v>97</v>
      </c>
      <c r="D15" s="41" t="s">
        <v>32</v>
      </c>
      <c r="E15" s="33">
        <v>2</v>
      </c>
      <c r="F15" s="33">
        <v>2</v>
      </c>
      <c r="G15" s="33">
        <v>1</v>
      </c>
      <c r="H15" s="33">
        <v>0</v>
      </c>
      <c r="I15" s="33">
        <v>0</v>
      </c>
      <c r="J15" s="33">
        <v>0</v>
      </c>
      <c r="K15" s="33">
        <v>0</v>
      </c>
      <c r="L15" s="33">
        <v>1</v>
      </c>
      <c r="M15" s="33">
        <v>3</v>
      </c>
      <c r="N15" s="33">
        <v>0</v>
      </c>
      <c r="O15" s="33">
        <v>1</v>
      </c>
      <c r="P15" s="33">
        <v>0</v>
      </c>
      <c r="Q15" s="33">
        <v>1</v>
      </c>
      <c r="R15" s="33">
        <v>0</v>
      </c>
      <c r="S15" s="34">
        <f t="shared" si="0"/>
        <v>11</v>
      </c>
    </row>
    <row r="16" spans="1:19" s="4" customFormat="1" ht="99.95" customHeight="1" x14ac:dyDescent="0.3">
      <c r="A16" s="3" t="s">
        <v>456</v>
      </c>
      <c r="B16" s="32" t="s">
        <v>3</v>
      </c>
      <c r="C16" s="41" t="s">
        <v>125</v>
      </c>
      <c r="D16" s="46" t="s">
        <v>32</v>
      </c>
      <c r="E16" s="33">
        <v>4</v>
      </c>
      <c r="F16" s="33">
        <v>4</v>
      </c>
      <c r="G16" s="33">
        <v>1</v>
      </c>
      <c r="H16" s="33">
        <v>0</v>
      </c>
      <c r="I16" s="33">
        <v>0</v>
      </c>
      <c r="J16" s="33">
        <v>0</v>
      </c>
      <c r="K16" s="33">
        <v>0</v>
      </c>
      <c r="L16" s="33">
        <v>2</v>
      </c>
      <c r="M16" s="33">
        <v>5</v>
      </c>
      <c r="N16" s="33">
        <v>0</v>
      </c>
      <c r="O16" s="33">
        <v>1</v>
      </c>
      <c r="P16" s="33">
        <v>1</v>
      </c>
      <c r="Q16" s="33">
        <v>2</v>
      </c>
      <c r="R16" s="33">
        <v>1</v>
      </c>
      <c r="S16" s="34">
        <f t="shared" si="0"/>
        <v>21</v>
      </c>
    </row>
    <row r="17" spans="1:19" s="4" customFormat="1" ht="99.95" customHeight="1" x14ac:dyDescent="0.3">
      <c r="A17" s="3" t="s">
        <v>457</v>
      </c>
      <c r="B17" s="32" t="s">
        <v>3</v>
      </c>
      <c r="C17" s="41" t="s">
        <v>133</v>
      </c>
      <c r="D17" s="41" t="s">
        <v>34</v>
      </c>
      <c r="E17" s="33">
        <v>5</v>
      </c>
      <c r="F17" s="33">
        <v>3</v>
      </c>
      <c r="G17" s="33">
        <v>1</v>
      </c>
      <c r="H17" s="33">
        <v>0</v>
      </c>
      <c r="I17" s="33">
        <v>0</v>
      </c>
      <c r="J17" s="33">
        <v>0</v>
      </c>
      <c r="K17" s="33">
        <v>0</v>
      </c>
      <c r="L17" s="33">
        <v>1</v>
      </c>
      <c r="M17" s="33">
        <v>5</v>
      </c>
      <c r="N17" s="33">
        <v>0</v>
      </c>
      <c r="O17" s="33">
        <v>1</v>
      </c>
      <c r="P17" s="33">
        <v>1</v>
      </c>
      <c r="Q17" s="33">
        <v>1</v>
      </c>
      <c r="R17" s="33">
        <v>0</v>
      </c>
      <c r="S17" s="34">
        <f t="shared" si="0"/>
        <v>18</v>
      </c>
    </row>
    <row r="18" spans="1:19" s="4" customFormat="1" ht="99.95" customHeight="1" x14ac:dyDescent="0.3">
      <c r="A18" s="3" t="s">
        <v>461</v>
      </c>
      <c r="B18" s="32" t="s">
        <v>3</v>
      </c>
      <c r="C18" s="41" t="s">
        <v>430</v>
      </c>
      <c r="D18" s="46" t="s">
        <v>249</v>
      </c>
      <c r="E18" s="33">
        <v>2</v>
      </c>
      <c r="F18" s="33">
        <v>5</v>
      </c>
      <c r="G18" s="33">
        <v>2</v>
      </c>
      <c r="H18" s="33">
        <v>2</v>
      </c>
      <c r="I18" s="33">
        <v>8</v>
      </c>
      <c r="J18" s="33">
        <v>0</v>
      </c>
      <c r="K18" s="33">
        <v>1</v>
      </c>
      <c r="L18" s="33">
        <v>4</v>
      </c>
      <c r="M18" s="33">
        <v>7</v>
      </c>
      <c r="N18" s="33">
        <v>0</v>
      </c>
      <c r="O18" s="33">
        <v>3</v>
      </c>
      <c r="P18" s="33">
        <v>2</v>
      </c>
      <c r="Q18" s="33">
        <v>8</v>
      </c>
      <c r="R18" s="33">
        <v>1</v>
      </c>
      <c r="S18" s="34">
        <f t="shared" si="0"/>
        <v>45</v>
      </c>
    </row>
    <row r="19" spans="1:19" s="4" customFormat="1" ht="99.95" customHeight="1" x14ac:dyDescent="0.3">
      <c r="A19" s="3" t="s">
        <v>458</v>
      </c>
      <c r="B19" s="32" t="s">
        <v>3</v>
      </c>
      <c r="C19" s="41" t="s">
        <v>139</v>
      </c>
      <c r="D19" s="46" t="s">
        <v>32</v>
      </c>
      <c r="E19" s="33">
        <v>17</v>
      </c>
      <c r="F19" s="33">
        <v>8</v>
      </c>
      <c r="G19" s="33">
        <v>2</v>
      </c>
      <c r="H19" s="33">
        <v>0</v>
      </c>
      <c r="I19" s="33">
        <v>0</v>
      </c>
      <c r="J19" s="33">
        <v>0</v>
      </c>
      <c r="K19" s="33">
        <v>1</v>
      </c>
      <c r="L19" s="33">
        <v>4</v>
      </c>
      <c r="M19" s="33">
        <v>6</v>
      </c>
      <c r="N19" s="33">
        <v>0</v>
      </c>
      <c r="O19" s="33">
        <v>2</v>
      </c>
      <c r="P19" s="33">
        <v>1</v>
      </c>
      <c r="Q19" s="33">
        <v>5</v>
      </c>
      <c r="R19" s="33">
        <v>2</v>
      </c>
      <c r="S19" s="34">
        <f t="shared" si="0"/>
        <v>48</v>
      </c>
    </row>
    <row r="20" spans="1:19" s="4" customFormat="1" ht="99.95" customHeight="1" x14ac:dyDescent="0.3">
      <c r="A20" s="3" t="s">
        <v>459</v>
      </c>
      <c r="B20" s="32" t="s">
        <v>3</v>
      </c>
      <c r="C20" s="41" t="s">
        <v>140</v>
      </c>
      <c r="D20" s="41" t="s">
        <v>34</v>
      </c>
      <c r="E20" s="33">
        <v>13</v>
      </c>
      <c r="F20" s="33">
        <v>5</v>
      </c>
      <c r="G20" s="33">
        <v>1</v>
      </c>
      <c r="H20" s="33">
        <v>0</v>
      </c>
      <c r="I20" s="33">
        <v>0</v>
      </c>
      <c r="J20" s="33">
        <v>0</v>
      </c>
      <c r="K20" s="33">
        <v>0</v>
      </c>
      <c r="L20" s="33">
        <v>3</v>
      </c>
      <c r="M20" s="33">
        <v>5</v>
      </c>
      <c r="N20" s="33">
        <v>0</v>
      </c>
      <c r="O20" s="33">
        <v>2</v>
      </c>
      <c r="P20" s="33">
        <v>2</v>
      </c>
      <c r="Q20" s="33">
        <v>4</v>
      </c>
      <c r="R20" s="33">
        <v>2</v>
      </c>
      <c r="S20" s="34">
        <f t="shared" si="0"/>
        <v>37</v>
      </c>
    </row>
    <row r="21" spans="1:19" s="4" customFormat="1" ht="99.95" customHeight="1" x14ac:dyDescent="0.3">
      <c r="A21" s="3" t="s">
        <v>460</v>
      </c>
      <c r="B21" s="32" t="s">
        <v>3</v>
      </c>
      <c r="C21" s="41" t="s">
        <v>150</v>
      </c>
      <c r="D21" s="41" t="s">
        <v>32</v>
      </c>
      <c r="E21" s="33">
        <v>2</v>
      </c>
      <c r="F21" s="33">
        <v>2</v>
      </c>
      <c r="G21" s="33">
        <v>1</v>
      </c>
      <c r="H21" s="33">
        <v>0</v>
      </c>
      <c r="I21" s="33">
        <v>0</v>
      </c>
      <c r="J21" s="33">
        <v>0</v>
      </c>
      <c r="K21" s="33">
        <v>0</v>
      </c>
      <c r="L21" s="33">
        <v>1</v>
      </c>
      <c r="M21" s="33">
        <v>3</v>
      </c>
      <c r="N21" s="33">
        <v>0</v>
      </c>
      <c r="O21" s="33">
        <v>0</v>
      </c>
      <c r="P21" s="33">
        <v>1</v>
      </c>
      <c r="Q21" s="33">
        <v>1</v>
      </c>
      <c r="R21" s="33">
        <v>0</v>
      </c>
      <c r="S21" s="34">
        <f t="shared" si="0"/>
        <v>11</v>
      </c>
    </row>
    <row r="22" spans="1:19" s="4" customFormat="1" ht="99.95" customHeight="1" x14ac:dyDescent="0.3">
      <c r="A22" s="3" t="s">
        <v>462</v>
      </c>
      <c r="B22" s="32" t="s">
        <v>3</v>
      </c>
      <c r="C22" s="41" t="s">
        <v>159</v>
      </c>
      <c r="D22" s="41" t="s">
        <v>32</v>
      </c>
      <c r="E22" s="33">
        <v>3</v>
      </c>
      <c r="F22" s="33">
        <v>3</v>
      </c>
      <c r="G22" s="33">
        <v>1</v>
      </c>
      <c r="H22" s="33">
        <v>0</v>
      </c>
      <c r="I22" s="33">
        <v>0</v>
      </c>
      <c r="J22" s="33">
        <v>0</v>
      </c>
      <c r="K22" s="33">
        <v>1</v>
      </c>
      <c r="L22" s="33">
        <v>2</v>
      </c>
      <c r="M22" s="33">
        <v>4</v>
      </c>
      <c r="N22" s="33">
        <v>0</v>
      </c>
      <c r="O22" s="33">
        <v>1</v>
      </c>
      <c r="P22" s="33">
        <v>1</v>
      </c>
      <c r="Q22" s="33">
        <v>1</v>
      </c>
      <c r="R22" s="33">
        <v>0</v>
      </c>
      <c r="S22" s="34">
        <f t="shared" si="0"/>
        <v>17</v>
      </c>
    </row>
    <row r="23" spans="1:19" s="4" customFormat="1" ht="99.95" customHeight="1" x14ac:dyDescent="0.3">
      <c r="A23" s="3" t="s">
        <v>463</v>
      </c>
      <c r="B23" s="32" t="s">
        <v>3</v>
      </c>
      <c r="C23" s="41" t="s">
        <v>174</v>
      </c>
      <c r="D23" s="41" t="s">
        <v>34</v>
      </c>
      <c r="E23" s="33">
        <v>2</v>
      </c>
      <c r="F23" s="33">
        <v>2</v>
      </c>
      <c r="G23" s="33">
        <v>1</v>
      </c>
      <c r="H23" s="33">
        <v>0</v>
      </c>
      <c r="I23" s="33">
        <v>0</v>
      </c>
      <c r="J23" s="33">
        <v>0</v>
      </c>
      <c r="K23" s="33">
        <v>0</v>
      </c>
      <c r="L23" s="33">
        <v>1</v>
      </c>
      <c r="M23" s="33">
        <v>4</v>
      </c>
      <c r="N23" s="33">
        <v>0</v>
      </c>
      <c r="O23" s="33">
        <v>1</v>
      </c>
      <c r="P23" s="33">
        <v>1</v>
      </c>
      <c r="Q23" s="33">
        <v>1</v>
      </c>
      <c r="R23" s="33">
        <v>0</v>
      </c>
      <c r="S23" s="34">
        <f t="shared" si="0"/>
        <v>13</v>
      </c>
    </row>
    <row r="24" spans="1:19" s="4" customFormat="1" ht="99.95" customHeight="1" x14ac:dyDescent="0.3">
      <c r="A24" s="3" t="s">
        <v>464</v>
      </c>
      <c r="B24" s="32" t="s">
        <v>3</v>
      </c>
      <c r="C24" s="41" t="s">
        <v>181</v>
      </c>
      <c r="D24" s="41" t="s">
        <v>32</v>
      </c>
      <c r="E24" s="33">
        <v>2</v>
      </c>
      <c r="F24" s="33">
        <v>2</v>
      </c>
      <c r="G24" s="33">
        <v>1</v>
      </c>
      <c r="H24" s="33">
        <v>0</v>
      </c>
      <c r="I24" s="33">
        <v>0</v>
      </c>
      <c r="J24" s="33">
        <v>0</v>
      </c>
      <c r="K24" s="33">
        <v>0</v>
      </c>
      <c r="L24" s="33">
        <v>1</v>
      </c>
      <c r="M24" s="33">
        <v>3</v>
      </c>
      <c r="N24" s="33">
        <v>0</v>
      </c>
      <c r="O24" s="33">
        <v>1</v>
      </c>
      <c r="P24" s="33">
        <v>1</v>
      </c>
      <c r="Q24" s="33">
        <v>1</v>
      </c>
      <c r="R24" s="33">
        <v>0</v>
      </c>
      <c r="S24" s="34">
        <f t="shared" si="0"/>
        <v>12</v>
      </c>
    </row>
    <row r="25" spans="1:19" s="4" customFormat="1" ht="99.95" customHeight="1" x14ac:dyDescent="0.3">
      <c r="A25" s="3" t="s">
        <v>465</v>
      </c>
      <c r="B25" s="32" t="s">
        <v>3</v>
      </c>
      <c r="C25" s="41" t="s">
        <v>183</v>
      </c>
      <c r="D25" s="41" t="s">
        <v>32</v>
      </c>
      <c r="E25" s="33">
        <v>6</v>
      </c>
      <c r="F25" s="33">
        <v>4</v>
      </c>
      <c r="G25" s="33">
        <v>1</v>
      </c>
      <c r="H25" s="33">
        <v>0</v>
      </c>
      <c r="I25" s="33">
        <v>0</v>
      </c>
      <c r="J25" s="33">
        <v>0</v>
      </c>
      <c r="K25" s="33">
        <v>1</v>
      </c>
      <c r="L25" s="33">
        <v>3</v>
      </c>
      <c r="M25" s="33">
        <v>5</v>
      </c>
      <c r="N25" s="33">
        <v>0</v>
      </c>
      <c r="O25" s="33">
        <v>1</v>
      </c>
      <c r="P25" s="33">
        <v>1</v>
      </c>
      <c r="Q25" s="33">
        <v>3</v>
      </c>
      <c r="R25" s="33">
        <v>1</v>
      </c>
      <c r="S25" s="34">
        <f t="shared" si="0"/>
        <v>26</v>
      </c>
    </row>
    <row r="26" spans="1:19" s="4" customFormat="1" ht="99.95" customHeight="1" x14ac:dyDescent="0.3">
      <c r="A26" s="3" t="s">
        <v>466</v>
      </c>
      <c r="B26" s="32" t="s">
        <v>3</v>
      </c>
      <c r="C26" s="41" t="s">
        <v>190</v>
      </c>
      <c r="D26" s="41" t="s">
        <v>32</v>
      </c>
      <c r="E26" s="33">
        <v>2</v>
      </c>
      <c r="F26" s="33">
        <v>2</v>
      </c>
      <c r="G26" s="33">
        <v>1</v>
      </c>
      <c r="H26" s="33">
        <v>0</v>
      </c>
      <c r="I26" s="33">
        <v>0</v>
      </c>
      <c r="J26" s="33">
        <v>0</v>
      </c>
      <c r="K26" s="33">
        <v>0</v>
      </c>
      <c r="L26" s="33">
        <v>1</v>
      </c>
      <c r="M26" s="33">
        <v>3</v>
      </c>
      <c r="N26" s="33">
        <v>0</v>
      </c>
      <c r="O26" s="33">
        <v>1</v>
      </c>
      <c r="P26" s="33">
        <v>1</v>
      </c>
      <c r="Q26" s="33">
        <v>1</v>
      </c>
      <c r="R26" s="33">
        <v>0</v>
      </c>
      <c r="S26" s="34">
        <f t="shared" si="0"/>
        <v>12</v>
      </c>
    </row>
    <row r="27" spans="1:19" s="4" customFormat="1" ht="99.95" customHeight="1" x14ac:dyDescent="0.3">
      <c r="A27" s="3" t="s">
        <v>467</v>
      </c>
      <c r="B27" s="32" t="s">
        <v>3</v>
      </c>
      <c r="C27" s="41" t="s">
        <v>195</v>
      </c>
      <c r="D27" s="41" t="s">
        <v>32</v>
      </c>
      <c r="E27" s="33">
        <v>7</v>
      </c>
      <c r="F27" s="33">
        <v>3</v>
      </c>
      <c r="G27" s="33">
        <v>1</v>
      </c>
      <c r="H27" s="33">
        <v>0</v>
      </c>
      <c r="I27" s="33">
        <v>0</v>
      </c>
      <c r="J27" s="33">
        <v>0</v>
      </c>
      <c r="K27" s="33">
        <v>0</v>
      </c>
      <c r="L27" s="33">
        <v>3</v>
      </c>
      <c r="M27" s="33">
        <v>4</v>
      </c>
      <c r="N27" s="33">
        <v>0</v>
      </c>
      <c r="O27" s="33">
        <v>1</v>
      </c>
      <c r="P27" s="33">
        <v>1</v>
      </c>
      <c r="Q27" s="33">
        <v>3</v>
      </c>
      <c r="R27" s="33">
        <v>1</v>
      </c>
      <c r="S27" s="34">
        <f t="shared" si="0"/>
        <v>24</v>
      </c>
    </row>
    <row r="28" spans="1:19" ht="39.950000000000003" customHeight="1" x14ac:dyDescent="0.25">
      <c r="B28" s="38" t="s">
        <v>25</v>
      </c>
      <c r="C28" s="39"/>
      <c r="D28" s="39"/>
      <c r="E28" s="34">
        <f t="shared" ref="E28:R28" si="1">SUBTOTAL(9,E4:E27)</f>
        <v>116</v>
      </c>
      <c r="F28" s="34">
        <f t="shared" si="1"/>
        <v>78</v>
      </c>
      <c r="G28" s="34">
        <f t="shared" si="1"/>
        <v>27</v>
      </c>
      <c r="H28" s="34">
        <f t="shared" si="1"/>
        <v>2</v>
      </c>
      <c r="I28" s="34">
        <f t="shared" si="1"/>
        <v>8</v>
      </c>
      <c r="J28" s="34">
        <f t="shared" si="1"/>
        <v>0</v>
      </c>
      <c r="K28" s="34">
        <f t="shared" si="1"/>
        <v>6</v>
      </c>
      <c r="L28" s="34">
        <f t="shared" si="1"/>
        <v>49</v>
      </c>
      <c r="M28" s="34">
        <f t="shared" si="1"/>
        <v>104</v>
      </c>
      <c r="N28" s="34">
        <f t="shared" si="1"/>
        <v>0</v>
      </c>
      <c r="O28" s="34">
        <f t="shared" si="1"/>
        <v>26</v>
      </c>
      <c r="P28" s="34">
        <f t="shared" si="1"/>
        <v>22</v>
      </c>
      <c r="Q28" s="34">
        <f t="shared" si="1"/>
        <v>48</v>
      </c>
      <c r="R28" s="34">
        <f t="shared" si="1"/>
        <v>16</v>
      </c>
      <c r="S28" s="34">
        <f t="shared" ref="S28" si="2">SUBTOTAL(9,S4:S27)</f>
        <v>502</v>
      </c>
    </row>
  </sheetData>
  <autoFilter ref="B3:R27" xr:uid="{00000000-0009-0000-0000-00000A000000}"/>
  <mergeCells count="2">
    <mergeCell ref="B1:S1"/>
    <mergeCell ref="B2:S2"/>
  </mergeCells>
  <pageMargins left="0.19685039370078741" right="0.19685039370078741" top="0.19685039370078741" bottom="0.19685039370078741" header="0.31496062992125984" footer="0.31496062992125984"/>
  <pageSetup paperSize="9" scale="7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/>
  </sheetPr>
  <dimension ref="A1:S24"/>
  <sheetViews>
    <sheetView zoomScaleNormal="100" zoomScaleSheetLayoutView="50" workbookViewId="0">
      <pane xSplit="4" ySplit="3" topLeftCell="E24" activePane="bottomRight" state="frozen"/>
      <selection sqref="A1:XFD1048576"/>
      <selection pane="topRight" sqref="A1:XFD1048576"/>
      <selection pane="bottomLeft" sqref="A1:XFD1048576"/>
      <selection pane="bottomRight" activeCell="B2" sqref="B2:S2"/>
    </sheetView>
  </sheetViews>
  <sheetFormatPr defaultRowHeight="15" x14ac:dyDescent="0.25"/>
  <cols>
    <col min="1" max="1" width="8.7109375" hidden="1" customWidth="1"/>
    <col min="2" max="18" width="10.85546875" customWidth="1"/>
    <col min="19" max="19" width="10.85546875" style="28" customWidth="1"/>
  </cols>
  <sheetData>
    <row r="1" spans="1:19" ht="15.75" x14ac:dyDescent="0.3">
      <c r="B1" s="61" t="s">
        <v>300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</row>
    <row r="2" spans="1:19" ht="42" customHeight="1" x14ac:dyDescent="0.25">
      <c r="B2" s="76" t="s">
        <v>289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</row>
    <row r="3" spans="1:19" s="37" customFormat="1" ht="183" customHeight="1" x14ac:dyDescent="0.25">
      <c r="B3" s="70" t="s">
        <v>254</v>
      </c>
      <c r="C3" s="70" t="s">
        <v>255</v>
      </c>
      <c r="D3" s="70" t="s">
        <v>29</v>
      </c>
      <c r="E3" s="71" t="s">
        <v>13</v>
      </c>
      <c r="F3" s="71" t="s">
        <v>11</v>
      </c>
      <c r="G3" s="71" t="s">
        <v>14</v>
      </c>
      <c r="H3" s="71" t="s">
        <v>12</v>
      </c>
      <c r="I3" s="71" t="s">
        <v>15</v>
      </c>
      <c r="J3" s="71" t="s">
        <v>16</v>
      </c>
      <c r="K3" s="71" t="s">
        <v>17</v>
      </c>
      <c r="L3" s="71" t="s">
        <v>18</v>
      </c>
      <c r="M3" s="71" t="s">
        <v>19</v>
      </c>
      <c r="N3" s="71" t="s">
        <v>20</v>
      </c>
      <c r="O3" s="71" t="s">
        <v>21</v>
      </c>
      <c r="P3" s="71" t="s">
        <v>22</v>
      </c>
      <c r="Q3" s="71" t="s">
        <v>23</v>
      </c>
      <c r="R3" s="71" t="s">
        <v>24</v>
      </c>
      <c r="S3" s="72" t="s">
        <v>520</v>
      </c>
    </row>
    <row r="4" spans="1:19" s="4" customFormat="1" ht="42" customHeight="1" x14ac:dyDescent="0.3">
      <c r="A4" s="3" t="s">
        <v>468</v>
      </c>
      <c r="B4" s="32" t="s">
        <v>8</v>
      </c>
      <c r="C4" s="41" t="s">
        <v>40</v>
      </c>
      <c r="D4" s="41" t="s">
        <v>32</v>
      </c>
      <c r="E4" s="33">
        <v>3</v>
      </c>
      <c r="F4" s="33">
        <v>3</v>
      </c>
      <c r="G4" s="33">
        <v>1</v>
      </c>
      <c r="H4" s="33">
        <v>0</v>
      </c>
      <c r="I4" s="33">
        <v>0</v>
      </c>
      <c r="J4" s="33">
        <v>0</v>
      </c>
      <c r="K4" s="33">
        <v>0</v>
      </c>
      <c r="L4" s="33">
        <v>1</v>
      </c>
      <c r="M4" s="33">
        <v>3</v>
      </c>
      <c r="N4" s="33">
        <v>0</v>
      </c>
      <c r="O4" s="33">
        <v>1</v>
      </c>
      <c r="P4" s="33">
        <v>1</v>
      </c>
      <c r="Q4" s="33">
        <v>1</v>
      </c>
      <c r="R4" s="33">
        <v>0</v>
      </c>
      <c r="S4" s="34">
        <f>SUM(E4:R4)</f>
        <v>14</v>
      </c>
    </row>
    <row r="5" spans="1:19" s="4" customFormat="1" ht="99.95" customHeight="1" x14ac:dyDescent="0.3">
      <c r="A5" s="3" t="s">
        <v>481</v>
      </c>
      <c r="B5" s="50" t="s">
        <v>8</v>
      </c>
      <c r="C5" s="41" t="s">
        <v>431</v>
      </c>
      <c r="D5" s="51" t="s">
        <v>249</v>
      </c>
      <c r="E5" s="33">
        <v>1</v>
      </c>
      <c r="F5" s="33">
        <v>4</v>
      </c>
      <c r="G5" s="33">
        <v>1</v>
      </c>
      <c r="H5" s="33">
        <v>2</v>
      </c>
      <c r="I5" s="33">
        <v>7</v>
      </c>
      <c r="J5" s="33">
        <v>0</v>
      </c>
      <c r="K5" s="33">
        <v>1</v>
      </c>
      <c r="L5" s="33">
        <v>3</v>
      </c>
      <c r="M5" s="33">
        <v>6</v>
      </c>
      <c r="N5" s="33">
        <v>0</v>
      </c>
      <c r="O5" s="33">
        <v>0</v>
      </c>
      <c r="P5" s="33">
        <v>2</v>
      </c>
      <c r="Q5" s="33">
        <v>8</v>
      </c>
      <c r="R5" s="33">
        <v>1</v>
      </c>
      <c r="S5" s="34">
        <f t="shared" ref="S5:S23" si="0">SUM(E5:R5)</f>
        <v>36</v>
      </c>
    </row>
    <row r="6" spans="1:19" s="4" customFormat="1" ht="99.95" customHeight="1" x14ac:dyDescent="0.3">
      <c r="A6" s="3" t="s">
        <v>469</v>
      </c>
      <c r="B6" s="32" t="s">
        <v>8</v>
      </c>
      <c r="C6" s="41" t="s">
        <v>87</v>
      </c>
      <c r="D6" s="46" t="s">
        <v>32</v>
      </c>
      <c r="E6" s="33">
        <v>3</v>
      </c>
      <c r="F6" s="33">
        <v>2</v>
      </c>
      <c r="G6" s="33">
        <v>1</v>
      </c>
      <c r="H6" s="33">
        <v>0</v>
      </c>
      <c r="I6" s="33">
        <v>0</v>
      </c>
      <c r="J6" s="33">
        <v>0</v>
      </c>
      <c r="K6" s="33">
        <v>0</v>
      </c>
      <c r="L6" s="33">
        <v>1</v>
      </c>
      <c r="M6" s="33">
        <v>5</v>
      </c>
      <c r="N6" s="33">
        <v>0</v>
      </c>
      <c r="O6" s="33">
        <v>1</v>
      </c>
      <c r="P6" s="33">
        <v>1</v>
      </c>
      <c r="Q6" s="33">
        <v>1</v>
      </c>
      <c r="R6" s="33">
        <v>0</v>
      </c>
      <c r="S6" s="34">
        <f t="shared" si="0"/>
        <v>15</v>
      </c>
    </row>
    <row r="7" spans="1:19" s="4" customFormat="1" ht="99.95" customHeight="1" x14ac:dyDescent="0.3">
      <c r="A7" s="3" t="s">
        <v>470</v>
      </c>
      <c r="B7" s="32" t="s">
        <v>8</v>
      </c>
      <c r="C7" s="41" t="s">
        <v>88</v>
      </c>
      <c r="D7" s="46" t="s">
        <v>32</v>
      </c>
      <c r="E7" s="33">
        <v>11</v>
      </c>
      <c r="F7" s="33">
        <v>4</v>
      </c>
      <c r="G7" s="33">
        <v>1</v>
      </c>
      <c r="H7" s="33">
        <v>0</v>
      </c>
      <c r="I7" s="33">
        <v>0</v>
      </c>
      <c r="J7" s="33">
        <v>0</v>
      </c>
      <c r="K7" s="33">
        <v>1</v>
      </c>
      <c r="L7" s="33">
        <v>3</v>
      </c>
      <c r="M7" s="33">
        <v>5</v>
      </c>
      <c r="N7" s="33">
        <v>0</v>
      </c>
      <c r="O7" s="33">
        <v>1</v>
      </c>
      <c r="P7" s="33">
        <v>2</v>
      </c>
      <c r="Q7" s="33">
        <v>2</v>
      </c>
      <c r="R7" s="33">
        <v>1</v>
      </c>
      <c r="S7" s="34">
        <f t="shared" si="0"/>
        <v>31</v>
      </c>
    </row>
    <row r="8" spans="1:19" s="4" customFormat="1" ht="99.95" customHeight="1" x14ac:dyDescent="0.3">
      <c r="A8" s="3" t="s">
        <v>471</v>
      </c>
      <c r="B8" s="32" t="s">
        <v>8</v>
      </c>
      <c r="C8" s="41" t="s">
        <v>99</v>
      </c>
      <c r="D8" s="41" t="s">
        <v>32</v>
      </c>
      <c r="E8" s="33">
        <v>1</v>
      </c>
      <c r="F8" s="33">
        <v>2</v>
      </c>
      <c r="G8" s="33">
        <v>1</v>
      </c>
      <c r="H8" s="33">
        <v>0</v>
      </c>
      <c r="I8" s="33">
        <v>0</v>
      </c>
      <c r="J8" s="33">
        <v>0</v>
      </c>
      <c r="K8" s="33">
        <v>0</v>
      </c>
      <c r="L8" s="33">
        <v>1</v>
      </c>
      <c r="M8" s="33">
        <v>4</v>
      </c>
      <c r="N8" s="33">
        <v>0</v>
      </c>
      <c r="O8" s="33">
        <v>1</v>
      </c>
      <c r="P8" s="33">
        <v>0</v>
      </c>
      <c r="Q8" s="33">
        <v>1</v>
      </c>
      <c r="R8" s="33">
        <v>0</v>
      </c>
      <c r="S8" s="34">
        <f t="shared" si="0"/>
        <v>11</v>
      </c>
    </row>
    <row r="9" spans="1:19" s="4" customFormat="1" ht="99.95" customHeight="1" x14ac:dyDescent="0.3">
      <c r="A9" s="3" t="s">
        <v>472</v>
      </c>
      <c r="B9" s="32" t="s">
        <v>8</v>
      </c>
      <c r="C9" s="41" t="s">
        <v>535</v>
      </c>
      <c r="D9" s="41" t="s">
        <v>32</v>
      </c>
      <c r="E9" s="33">
        <v>9</v>
      </c>
      <c r="F9" s="33">
        <v>5</v>
      </c>
      <c r="G9" s="33">
        <v>2</v>
      </c>
      <c r="H9" s="33">
        <v>0</v>
      </c>
      <c r="I9" s="33">
        <v>0</v>
      </c>
      <c r="J9" s="33">
        <v>0</v>
      </c>
      <c r="K9" s="33">
        <v>0</v>
      </c>
      <c r="L9" s="33">
        <v>3</v>
      </c>
      <c r="M9" s="33">
        <v>6</v>
      </c>
      <c r="N9" s="33">
        <v>0</v>
      </c>
      <c r="O9" s="33">
        <v>2</v>
      </c>
      <c r="P9" s="33">
        <v>1</v>
      </c>
      <c r="Q9" s="33">
        <v>5</v>
      </c>
      <c r="R9" s="33">
        <v>0</v>
      </c>
      <c r="S9" s="34">
        <f t="shared" si="0"/>
        <v>33</v>
      </c>
    </row>
    <row r="10" spans="1:19" s="4" customFormat="1" ht="99.95" customHeight="1" x14ac:dyDescent="0.3">
      <c r="A10" s="3" t="s">
        <v>473</v>
      </c>
      <c r="B10" s="32" t="s">
        <v>8</v>
      </c>
      <c r="C10" s="41" t="s">
        <v>117</v>
      </c>
      <c r="D10" s="41" t="s">
        <v>32</v>
      </c>
      <c r="E10" s="33">
        <v>2</v>
      </c>
      <c r="F10" s="33">
        <v>2</v>
      </c>
      <c r="G10" s="33">
        <v>1</v>
      </c>
      <c r="H10" s="33">
        <v>0</v>
      </c>
      <c r="I10" s="33">
        <v>0</v>
      </c>
      <c r="J10" s="33">
        <v>0</v>
      </c>
      <c r="K10" s="33">
        <v>0</v>
      </c>
      <c r="L10" s="33">
        <v>1</v>
      </c>
      <c r="M10" s="33">
        <v>4</v>
      </c>
      <c r="N10" s="33">
        <v>0</v>
      </c>
      <c r="O10" s="33">
        <v>1</v>
      </c>
      <c r="P10" s="33">
        <v>1</v>
      </c>
      <c r="Q10" s="33">
        <v>1</v>
      </c>
      <c r="R10" s="33">
        <v>0</v>
      </c>
      <c r="S10" s="34">
        <f t="shared" si="0"/>
        <v>13</v>
      </c>
    </row>
    <row r="11" spans="1:19" s="4" customFormat="1" ht="99.95" customHeight="1" x14ac:dyDescent="0.3">
      <c r="A11" s="3" t="s">
        <v>474</v>
      </c>
      <c r="B11" s="32" t="s">
        <v>8</v>
      </c>
      <c r="C11" s="41" t="s">
        <v>121</v>
      </c>
      <c r="D11" s="41" t="s">
        <v>34</v>
      </c>
      <c r="E11" s="33">
        <v>5</v>
      </c>
      <c r="F11" s="33">
        <v>4</v>
      </c>
      <c r="G11" s="33">
        <v>1</v>
      </c>
      <c r="H11" s="33">
        <v>0</v>
      </c>
      <c r="I11" s="33">
        <v>0</v>
      </c>
      <c r="J11" s="33">
        <v>0</v>
      </c>
      <c r="K11" s="33">
        <v>0</v>
      </c>
      <c r="L11" s="33">
        <v>1</v>
      </c>
      <c r="M11" s="33">
        <v>4</v>
      </c>
      <c r="N11" s="33">
        <v>0</v>
      </c>
      <c r="O11" s="33">
        <v>1</v>
      </c>
      <c r="P11" s="33">
        <v>1</v>
      </c>
      <c r="Q11" s="33">
        <v>6</v>
      </c>
      <c r="R11" s="33">
        <v>0</v>
      </c>
      <c r="S11" s="34">
        <f t="shared" si="0"/>
        <v>23</v>
      </c>
    </row>
    <row r="12" spans="1:19" s="4" customFormat="1" ht="99.95" customHeight="1" x14ac:dyDescent="0.3">
      <c r="A12" s="3" t="s">
        <v>475</v>
      </c>
      <c r="B12" s="32" t="s">
        <v>8</v>
      </c>
      <c r="C12" s="41" t="s">
        <v>122</v>
      </c>
      <c r="D12" s="41" t="s">
        <v>32</v>
      </c>
      <c r="E12" s="33">
        <v>2</v>
      </c>
      <c r="F12" s="33">
        <v>2</v>
      </c>
      <c r="G12" s="33">
        <v>1</v>
      </c>
      <c r="H12" s="33">
        <v>0</v>
      </c>
      <c r="I12" s="33">
        <v>0</v>
      </c>
      <c r="J12" s="33">
        <v>0</v>
      </c>
      <c r="K12" s="33">
        <v>0</v>
      </c>
      <c r="L12" s="33">
        <v>1</v>
      </c>
      <c r="M12" s="33">
        <v>4</v>
      </c>
      <c r="N12" s="33">
        <v>0</v>
      </c>
      <c r="O12" s="33">
        <v>1</v>
      </c>
      <c r="P12" s="33">
        <v>1</v>
      </c>
      <c r="Q12" s="33">
        <v>1</v>
      </c>
      <c r="R12" s="33">
        <v>0</v>
      </c>
      <c r="S12" s="34">
        <f t="shared" si="0"/>
        <v>13</v>
      </c>
    </row>
    <row r="13" spans="1:19" s="4" customFormat="1" ht="99.95" customHeight="1" x14ac:dyDescent="0.3">
      <c r="A13" s="3" t="s">
        <v>476</v>
      </c>
      <c r="B13" s="32" t="s">
        <v>8</v>
      </c>
      <c r="C13" s="41" t="s">
        <v>137</v>
      </c>
      <c r="D13" s="41" t="s">
        <v>34</v>
      </c>
      <c r="E13" s="33">
        <v>5</v>
      </c>
      <c r="F13" s="33">
        <v>3</v>
      </c>
      <c r="G13" s="33">
        <v>1</v>
      </c>
      <c r="H13" s="33">
        <v>0</v>
      </c>
      <c r="I13" s="33">
        <v>0</v>
      </c>
      <c r="J13" s="33">
        <v>0</v>
      </c>
      <c r="K13" s="33">
        <v>0</v>
      </c>
      <c r="L13" s="33">
        <v>1</v>
      </c>
      <c r="M13" s="33">
        <v>4</v>
      </c>
      <c r="N13" s="33">
        <v>0</v>
      </c>
      <c r="O13" s="33">
        <v>2</v>
      </c>
      <c r="P13" s="33">
        <v>1</v>
      </c>
      <c r="Q13" s="33">
        <v>3</v>
      </c>
      <c r="R13" s="33">
        <v>0</v>
      </c>
      <c r="S13" s="34">
        <f t="shared" si="0"/>
        <v>20</v>
      </c>
    </row>
    <row r="14" spans="1:19" s="4" customFormat="1" ht="99.95" customHeight="1" x14ac:dyDescent="0.3">
      <c r="A14" s="3" t="s">
        <v>477</v>
      </c>
      <c r="B14" s="32" t="s">
        <v>8</v>
      </c>
      <c r="C14" s="41" t="s">
        <v>146</v>
      </c>
      <c r="D14" s="41" t="s">
        <v>32</v>
      </c>
      <c r="E14" s="33">
        <v>6</v>
      </c>
      <c r="F14" s="33">
        <v>4</v>
      </c>
      <c r="G14" s="33">
        <v>1</v>
      </c>
      <c r="H14" s="33">
        <v>0</v>
      </c>
      <c r="I14" s="33">
        <v>0</v>
      </c>
      <c r="J14" s="33">
        <v>0</v>
      </c>
      <c r="K14" s="33">
        <v>1</v>
      </c>
      <c r="L14" s="33">
        <v>2</v>
      </c>
      <c r="M14" s="33">
        <v>6</v>
      </c>
      <c r="N14" s="33">
        <v>0</v>
      </c>
      <c r="O14" s="33">
        <v>1</v>
      </c>
      <c r="P14" s="33">
        <v>1</v>
      </c>
      <c r="Q14" s="33">
        <v>2</v>
      </c>
      <c r="R14" s="33">
        <v>1</v>
      </c>
      <c r="S14" s="34">
        <f t="shared" si="0"/>
        <v>25</v>
      </c>
    </row>
    <row r="15" spans="1:19" s="4" customFormat="1" ht="99.95" customHeight="1" x14ac:dyDescent="0.3">
      <c r="A15" s="3" t="s">
        <v>478</v>
      </c>
      <c r="B15" s="32" t="s">
        <v>8</v>
      </c>
      <c r="C15" s="41" t="s">
        <v>151</v>
      </c>
      <c r="D15" s="41" t="s">
        <v>32</v>
      </c>
      <c r="E15" s="33">
        <v>4</v>
      </c>
      <c r="F15" s="33">
        <v>3</v>
      </c>
      <c r="G15" s="33">
        <v>1</v>
      </c>
      <c r="H15" s="33">
        <v>0</v>
      </c>
      <c r="I15" s="33">
        <v>0</v>
      </c>
      <c r="J15" s="33">
        <v>0</v>
      </c>
      <c r="K15" s="33">
        <v>1</v>
      </c>
      <c r="L15" s="33">
        <v>2</v>
      </c>
      <c r="M15" s="33">
        <v>5</v>
      </c>
      <c r="N15" s="33">
        <v>0</v>
      </c>
      <c r="O15" s="33">
        <v>1</v>
      </c>
      <c r="P15" s="33">
        <v>1</v>
      </c>
      <c r="Q15" s="33">
        <v>1</v>
      </c>
      <c r="R15" s="33">
        <v>0</v>
      </c>
      <c r="S15" s="34">
        <f t="shared" si="0"/>
        <v>19</v>
      </c>
    </row>
    <row r="16" spans="1:19" s="4" customFormat="1" ht="99.95" customHeight="1" x14ac:dyDescent="0.3">
      <c r="A16" s="3" t="s">
        <v>479</v>
      </c>
      <c r="B16" s="32" t="s">
        <v>8</v>
      </c>
      <c r="C16" s="41" t="s">
        <v>152</v>
      </c>
      <c r="D16" s="46" t="s">
        <v>32</v>
      </c>
      <c r="E16" s="33">
        <v>3</v>
      </c>
      <c r="F16" s="33">
        <v>2</v>
      </c>
      <c r="G16" s="33">
        <v>1</v>
      </c>
      <c r="H16" s="33">
        <v>0</v>
      </c>
      <c r="I16" s="33">
        <v>0</v>
      </c>
      <c r="J16" s="33">
        <v>0</v>
      </c>
      <c r="K16" s="33">
        <v>0</v>
      </c>
      <c r="L16" s="33">
        <v>1</v>
      </c>
      <c r="M16" s="33">
        <v>4</v>
      </c>
      <c r="N16" s="33">
        <v>0</v>
      </c>
      <c r="O16" s="33">
        <v>1</v>
      </c>
      <c r="P16" s="33">
        <v>0</v>
      </c>
      <c r="Q16" s="33">
        <v>1</v>
      </c>
      <c r="R16" s="33">
        <v>0</v>
      </c>
      <c r="S16" s="34">
        <f t="shared" si="0"/>
        <v>13</v>
      </c>
    </row>
    <row r="17" spans="1:19" s="4" customFormat="1" ht="99.95" customHeight="1" x14ac:dyDescent="0.3">
      <c r="A17" s="3" t="s">
        <v>480</v>
      </c>
      <c r="B17" s="32" t="s">
        <v>8</v>
      </c>
      <c r="C17" s="41" t="s">
        <v>154</v>
      </c>
      <c r="D17" s="41" t="s">
        <v>34</v>
      </c>
      <c r="E17" s="33">
        <v>10</v>
      </c>
      <c r="F17" s="33">
        <v>4</v>
      </c>
      <c r="G17" s="33">
        <v>1</v>
      </c>
      <c r="H17" s="33">
        <v>0</v>
      </c>
      <c r="I17" s="33">
        <v>0</v>
      </c>
      <c r="J17" s="33">
        <v>0</v>
      </c>
      <c r="K17" s="33">
        <v>1</v>
      </c>
      <c r="L17" s="33">
        <v>2</v>
      </c>
      <c r="M17" s="33">
        <v>4</v>
      </c>
      <c r="N17" s="33">
        <v>0</v>
      </c>
      <c r="O17" s="33">
        <v>0</v>
      </c>
      <c r="P17" s="33">
        <v>1</v>
      </c>
      <c r="Q17" s="33">
        <v>2</v>
      </c>
      <c r="R17" s="33">
        <v>0</v>
      </c>
      <c r="S17" s="34">
        <f t="shared" si="0"/>
        <v>25</v>
      </c>
    </row>
    <row r="18" spans="1:19" s="4" customFormat="1" ht="99.95" customHeight="1" x14ac:dyDescent="0.3">
      <c r="A18" s="3" t="s">
        <v>482</v>
      </c>
      <c r="B18" s="32" t="s">
        <v>8</v>
      </c>
      <c r="C18" s="41" t="s">
        <v>158</v>
      </c>
      <c r="D18" s="51" t="s">
        <v>32</v>
      </c>
      <c r="E18" s="33">
        <v>9</v>
      </c>
      <c r="F18" s="33">
        <v>6</v>
      </c>
      <c r="G18" s="33">
        <v>1</v>
      </c>
      <c r="H18" s="33">
        <v>0</v>
      </c>
      <c r="I18" s="33">
        <v>0</v>
      </c>
      <c r="J18" s="33">
        <v>0</v>
      </c>
      <c r="K18" s="33">
        <v>1</v>
      </c>
      <c r="L18" s="33">
        <v>2</v>
      </c>
      <c r="M18" s="33">
        <v>6</v>
      </c>
      <c r="N18" s="33">
        <v>0</v>
      </c>
      <c r="O18" s="33">
        <v>2</v>
      </c>
      <c r="P18" s="33">
        <v>1</v>
      </c>
      <c r="Q18" s="33">
        <v>3</v>
      </c>
      <c r="R18" s="33">
        <v>1</v>
      </c>
      <c r="S18" s="34">
        <f t="shared" si="0"/>
        <v>32</v>
      </c>
    </row>
    <row r="19" spans="1:19" s="4" customFormat="1" ht="99.95" customHeight="1" x14ac:dyDescent="0.3">
      <c r="A19" s="3" t="s">
        <v>483</v>
      </c>
      <c r="B19" s="50" t="s">
        <v>8</v>
      </c>
      <c r="C19" s="41" t="s">
        <v>175</v>
      </c>
      <c r="D19" s="52" t="s">
        <v>34</v>
      </c>
      <c r="E19" s="33">
        <v>6</v>
      </c>
      <c r="F19" s="33">
        <v>4</v>
      </c>
      <c r="G19" s="33">
        <v>1</v>
      </c>
      <c r="H19" s="33">
        <v>0</v>
      </c>
      <c r="I19" s="33">
        <v>0</v>
      </c>
      <c r="J19" s="33">
        <v>0</v>
      </c>
      <c r="K19" s="33">
        <v>0</v>
      </c>
      <c r="L19" s="33">
        <v>2</v>
      </c>
      <c r="M19" s="33">
        <v>4</v>
      </c>
      <c r="N19" s="33">
        <v>0</v>
      </c>
      <c r="O19" s="33">
        <v>1</v>
      </c>
      <c r="P19" s="33">
        <v>1</v>
      </c>
      <c r="Q19" s="33">
        <v>1</v>
      </c>
      <c r="R19" s="33">
        <v>0</v>
      </c>
      <c r="S19" s="34">
        <f t="shared" si="0"/>
        <v>20</v>
      </c>
    </row>
    <row r="20" spans="1:19" s="4" customFormat="1" ht="99.95" customHeight="1" x14ac:dyDescent="0.3">
      <c r="A20" s="3" t="s">
        <v>484</v>
      </c>
      <c r="B20" s="50" t="s">
        <v>8</v>
      </c>
      <c r="C20" s="41" t="s">
        <v>182</v>
      </c>
      <c r="D20" s="52" t="s">
        <v>32</v>
      </c>
      <c r="E20" s="33">
        <v>2</v>
      </c>
      <c r="F20" s="33">
        <v>2</v>
      </c>
      <c r="G20" s="33">
        <v>1</v>
      </c>
      <c r="H20" s="33">
        <v>0</v>
      </c>
      <c r="I20" s="33">
        <v>0</v>
      </c>
      <c r="J20" s="33">
        <v>0</v>
      </c>
      <c r="K20" s="33">
        <v>0</v>
      </c>
      <c r="L20" s="33">
        <v>1</v>
      </c>
      <c r="M20" s="33">
        <v>4</v>
      </c>
      <c r="N20" s="33">
        <v>0</v>
      </c>
      <c r="O20" s="33">
        <v>0</v>
      </c>
      <c r="P20" s="33">
        <v>1</v>
      </c>
      <c r="Q20" s="33">
        <v>1</v>
      </c>
      <c r="R20" s="33">
        <v>0</v>
      </c>
      <c r="S20" s="34">
        <f t="shared" si="0"/>
        <v>12</v>
      </c>
    </row>
    <row r="21" spans="1:19" s="4" customFormat="1" ht="99.95" customHeight="1" x14ac:dyDescent="0.3">
      <c r="A21" s="3" t="s">
        <v>485</v>
      </c>
      <c r="B21" s="50" t="s">
        <v>8</v>
      </c>
      <c r="C21" s="41" t="s">
        <v>185</v>
      </c>
      <c r="D21" s="52" t="s">
        <v>34</v>
      </c>
      <c r="E21" s="33">
        <v>8</v>
      </c>
      <c r="F21" s="33">
        <v>5</v>
      </c>
      <c r="G21" s="33">
        <v>1</v>
      </c>
      <c r="H21" s="33">
        <v>0</v>
      </c>
      <c r="I21" s="33">
        <v>0</v>
      </c>
      <c r="J21" s="33">
        <v>0</v>
      </c>
      <c r="K21" s="33">
        <v>0</v>
      </c>
      <c r="L21" s="33">
        <v>3</v>
      </c>
      <c r="M21" s="33">
        <v>5</v>
      </c>
      <c r="N21" s="33">
        <v>0</v>
      </c>
      <c r="O21" s="33">
        <v>2</v>
      </c>
      <c r="P21" s="33">
        <v>1</v>
      </c>
      <c r="Q21" s="33">
        <v>3</v>
      </c>
      <c r="R21" s="33">
        <v>1</v>
      </c>
      <c r="S21" s="34">
        <f t="shared" si="0"/>
        <v>29</v>
      </c>
    </row>
    <row r="22" spans="1:19" s="4" customFormat="1" ht="99.95" customHeight="1" x14ac:dyDescent="0.3">
      <c r="A22" s="3" t="s">
        <v>486</v>
      </c>
      <c r="B22" s="50" t="s">
        <v>8</v>
      </c>
      <c r="C22" s="41" t="s">
        <v>191</v>
      </c>
      <c r="D22" s="52" t="s">
        <v>32</v>
      </c>
      <c r="E22" s="33">
        <v>6</v>
      </c>
      <c r="F22" s="33">
        <v>4</v>
      </c>
      <c r="G22" s="33">
        <v>1</v>
      </c>
      <c r="H22" s="33">
        <v>0</v>
      </c>
      <c r="I22" s="33">
        <v>0</v>
      </c>
      <c r="J22" s="33">
        <v>0</v>
      </c>
      <c r="K22" s="33">
        <v>0</v>
      </c>
      <c r="L22" s="33">
        <v>3</v>
      </c>
      <c r="M22" s="33">
        <v>4</v>
      </c>
      <c r="N22" s="33">
        <v>0</v>
      </c>
      <c r="O22" s="33">
        <v>1</v>
      </c>
      <c r="P22" s="33">
        <v>1</v>
      </c>
      <c r="Q22" s="33">
        <v>3</v>
      </c>
      <c r="R22" s="33">
        <v>1</v>
      </c>
      <c r="S22" s="34">
        <f t="shared" si="0"/>
        <v>24</v>
      </c>
    </row>
    <row r="23" spans="1:19" s="4" customFormat="1" ht="99.95" customHeight="1" x14ac:dyDescent="0.3">
      <c r="A23" s="3" t="s">
        <v>487</v>
      </c>
      <c r="B23" s="50" t="s">
        <v>8</v>
      </c>
      <c r="C23" s="41" t="s">
        <v>216</v>
      </c>
      <c r="D23" s="41" t="s">
        <v>34</v>
      </c>
      <c r="E23" s="33">
        <v>5</v>
      </c>
      <c r="F23" s="33">
        <v>3</v>
      </c>
      <c r="G23" s="33">
        <v>1</v>
      </c>
      <c r="H23" s="33">
        <v>0</v>
      </c>
      <c r="I23" s="33">
        <v>0</v>
      </c>
      <c r="J23" s="33">
        <v>0</v>
      </c>
      <c r="K23" s="33">
        <v>0</v>
      </c>
      <c r="L23" s="33">
        <v>2</v>
      </c>
      <c r="M23" s="33">
        <v>4</v>
      </c>
      <c r="N23" s="33">
        <v>0</v>
      </c>
      <c r="O23" s="33">
        <v>1</v>
      </c>
      <c r="P23" s="33">
        <v>1</v>
      </c>
      <c r="Q23" s="33">
        <v>1</v>
      </c>
      <c r="R23" s="33">
        <v>0</v>
      </c>
      <c r="S23" s="34">
        <f t="shared" si="0"/>
        <v>18</v>
      </c>
    </row>
    <row r="24" spans="1:19" ht="39.950000000000003" customHeight="1" x14ac:dyDescent="0.25">
      <c r="B24" s="38" t="s">
        <v>25</v>
      </c>
      <c r="C24" s="39"/>
      <c r="D24" s="39"/>
      <c r="E24" s="34">
        <f t="shared" ref="E24:Q24" si="1">SUBTOTAL(9,E4:E23)</f>
        <v>101</v>
      </c>
      <c r="F24" s="34">
        <f t="shared" si="1"/>
        <v>68</v>
      </c>
      <c r="G24" s="34">
        <f t="shared" si="1"/>
        <v>21</v>
      </c>
      <c r="H24" s="34">
        <f t="shared" si="1"/>
        <v>2</v>
      </c>
      <c r="I24" s="34">
        <f t="shared" si="1"/>
        <v>7</v>
      </c>
      <c r="J24" s="34">
        <f t="shared" si="1"/>
        <v>0</v>
      </c>
      <c r="K24" s="34">
        <f t="shared" si="1"/>
        <v>6</v>
      </c>
      <c r="L24" s="34">
        <f t="shared" si="1"/>
        <v>36</v>
      </c>
      <c r="M24" s="34">
        <f t="shared" si="1"/>
        <v>91</v>
      </c>
      <c r="N24" s="34">
        <f t="shared" si="1"/>
        <v>0</v>
      </c>
      <c r="O24" s="34">
        <f t="shared" si="1"/>
        <v>21</v>
      </c>
      <c r="P24" s="34">
        <f t="shared" si="1"/>
        <v>20</v>
      </c>
      <c r="Q24" s="34">
        <f t="shared" si="1"/>
        <v>47</v>
      </c>
      <c r="R24" s="34">
        <f t="shared" ref="R24" si="2">SUBTOTAL(9,R4:R23)</f>
        <v>6</v>
      </c>
      <c r="S24" s="34">
        <f>SUBTOTAL(9,S4:S23)</f>
        <v>426</v>
      </c>
    </row>
  </sheetData>
  <autoFilter ref="B3:S23" xr:uid="{00000000-0009-0000-0000-00000B000000}"/>
  <mergeCells count="2">
    <mergeCell ref="B1:S1"/>
    <mergeCell ref="B2:S2"/>
  </mergeCells>
  <pageMargins left="0.19685039370078741" right="0.19685039370078741" top="0.19685039370078741" bottom="0.19685039370078741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/>
  </sheetPr>
  <dimension ref="A1:T21"/>
  <sheetViews>
    <sheetView zoomScaleNormal="100" zoomScaleSheetLayoutView="50" workbookViewId="0">
      <pane xSplit="4" ySplit="3" topLeftCell="E21" activePane="bottomRight" state="frozen"/>
      <selection sqref="A1:XFD1048576"/>
      <selection pane="topRight" sqref="A1:XFD1048576"/>
      <selection pane="bottomLeft" sqref="A1:XFD1048576"/>
      <selection pane="bottomRight" activeCell="B2" sqref="B2:S2"/>
    </sheetView>
  </sheetViews>
  <sheetFormatPr defaultRowHeight="15" x14ac:dyDescent="0.25"/>
  <cols>
    <col min="1" max="1" width="8.7109375" hidden="1" customWidth="1"/>
    <col min="2" max="18" width="10.85546875" customWidth="1"/>
    <col min="19" max="19" width="10.85546875" style="28" customWidth="1"/>
  </cols>
  <sheetData>
    <row r="1" spans="1:20" ht="15.75" x14ac:dyDescent="0.3">
      <c r="B1" s="61" t="s">
        <v>301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</row>
    <row r="2" spans="1:20" ht="42" customHeight="1" x14ac:dyDescent="0.25">
      <c r="B2" s="76" t="s">
        <v>289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</row>
    <row r="3" spans="1:20" s="37" customFormat="1" ht="183" customHeight="1" x14ac:dyDescent="0.25">
      <c r="B3" s="70" t="s">
        <v>254</v>
      </c>
      <c r="C3" s="70" t="s">
        <v>255</v>
      </c>
      <c r="D3" s="70" t="s">
        <v>29</v>
      </c>
      <c r="E3" s="71" t="s">
        <v>13</v>
      </c>
      <c r="F3" s="71" t="s">
        <v>11</v>
      </c>
      <c r="G3" s="71" t="s">
        <v>14</v>
      </c>
      <c r="H3" s="71" t="s">
        <v>12</v>
      </c>
      <c r="I3" s="71" t="s">
        <v>15</v>
      </c>
      <c r="J3" s="71" t="s">
        <v>16</v>
      </c>
      <c r="K3" s="71" t="s">
        <v>17</v>
      </c>
      <c r="L3" s="71" t="s">
        <v>18</v>
      </c>
      <c r="M3" s="71" t="s">
        <v>19</v>
      </c>
      <c r="N3" s="71" t="s">
        <v>20</v>
      </c>
      <c r="O3" s="71" t="s">
        <v>21</v>
      </c>
      <c r="P3" s="71" t="s">
        <v>22</v>
      </c>
      <c r="Q3" s="71" t="s">
        <v>23</v>
      </c>
      <c r="R3" s="71" t="s">
        <v>24</v>
      </c>
      <c r="S3" s="72" t="s">
        <v>520</v>
      </c>
    </row>
    <row r="4" spans="1:20" s="4" customFormat="1" ht="75.599999999999994" customHeight="1" x14ac:dyDescent="0.3">
      <c r="A4" s="3" t="s">
        <v>488</v>
      </c>
      <c r="B4" s="50" t="s">
        <v>10</v>
      </c>
      <c r="C4" s="41" t="s">
        <v>52</v>
      </c>
      <c r="D4" s="52" t="s">
        <v>32</v>
      </c>
      <c r="E4" s="33">
        <v>2</v>
      </c>
      <c r="F4" s="33">
        <v>2</v>
      </c>
      <c r="G4" s="33">
        <v>1</v>
      </c>
      <c r="H4" s="33">
        <v>0</v>
      </c>
      <c r="I4" s="33">
        <v>0</v>
      </c>
      <c r="J4" s="33">
        <v>0</v>
      </c>
      <c r="K4" s="33">
        <v>0</v>
      </c>
      <c r="L4" s="33">
        <v>1</v>
      </c>
      <c r="M4" s="33">
        <v>3</v>
      </c>
      <c r="N4" s="33">
        <v>0</v>
      </c>
      <c r="O4" s="33">
        <v>2</v>
      </c>
      <c r="P4" s="33">
        <v>1</v>
      </c>
      <c r="Q4" s="33">
        <v>1</v>
      </c>
      <c r="R4" s="33">
        <v>0</v>
      </c>
      <c r="S4" s="34">
        <f>SUM(E4:R4)</f>
        <v>13</v>
      </c>
    </row>
    <row r="5" spans="1:20" s="4" customFormat="1" ht="99.95" customHeight="1" x14ac:dyDescent="0.3">
      <c r="A5" s="3" t="s">
        <v>489</v>
      </c>
      <c r="B5" s="50" t="s">
        <v>10</v>
      </c>
      <c r="C5" s="41" t="s">
        <v>57</v>
      </c>
      <c r="D5" s="52" t="s">
        <v>32</v>
      </c>
      <c r="E5" s="33">
        <v>4</v>
      </c>
      <c r="F5" s="33">
        <v>2</v>
      </c>
      <c r="G5" s="33">
        <v>1</v>
      </c>
      <c r="H5" s="33">
        <v>0</v>
      </c>
      <c r="I5" s="33">
        <v>0</v>
      </c>
      <c r="J5" s="33">
        <v>1</v>
      </c>
      <c r="K5" s="33">
        <v>1</v>
      </c>
      <c r="L5" s="33">
        <v>1</v>
      </c>
      <c r="M5" s="33">
        <v>4</v>
      </c>
      <c r="N5" s="33">
        <v>1</v>
      </c>
      <c r="O5" s="33">
        <v>2</v>
      </c>
      <c r="P5" s="33">
        <v>1</v>
      </c>
      <c r="Q5" s="33">
        <v>1</v>
      </c>
      <c r="R5" s="33">
        <v>0</v>
      </c>
      <c r="S5" s="34">
        <f t="shared" ref="S5:S20" si="0">SUM(E5:R5)</f>
        <v>19</v>
      </c>
    </row>
    <row r="6" spans="1:20" s="4" customFormat="1" ht="99.95" customHeight="1" x14ac:dyDescent="0.3">
      <c r="A6" s="3" t="s">
        <v>490</v>
      </c>
      <c r="B6" s="50" t="s">
        <v>10</v>
      </c>
      <c r="C6" s="41" t="s">
        <v>98</v>
      </c>
      <c r="D6" s="52" t="s">
        <v>32</v>
      </c>
      <c r="E6" s="33">
        <v>2</v>
      </c>
      <c r="F6" s="33">
        <v>2</v>
      </c>
      <c r="G6" s="33">
        <v>1</v>
      </c>
      <c r="H6" s="33">
        <v>0</v>
      </c>
      <c r="I6" s="33">
        <v>0</v>
      </c>
      <c r="J6" s="33">
        <v>0</v>
      </c>
      <c r="K6" s="33">
        <v>0</v>
      </c>
      <c r="L6" s="33">
        <v>1</v>
      </c>
      <c r="M6" s="33">
        <v>3</v>
      </c>
      <c r="N6" s="33">
        <v>0</v>
      </c>
      <c r="O6" s="33">
        <v>0</v>
      </c>
      <c r="P6" s="33">
        <v>1</v>
      </c>
      <c r="Q6" s="33">
        <v>1</v>
      </c>
      <c r="R6" s="33">
        <v>0</v>
      </c>
      <c r="S6" s="34">
        <f t="shared" si="0"/>
        <v>11</v>
      </c>
    </row>
    <row r="7" spans="1:20" s="4" customFormat="1" ht="99.95" customHeight="1" x14ac:dyDescent="0.3">
      <c r="A7" s="3" t="s">
        <v>494</v>
      </c>
      <c r="B7" s="50" t="s">
        <v>10</v>
      </c>
      <c r="C7" s="41" t="s">
        <v>432</v>
      </c>
      <c r="D7" s="46" t="s">
        <v>249</v>
      </c>
      <c r="E7" s="33">
        <v>2</v>
      </c>
      <c r="F7" s="33">
        <v>4</v>
      </c>
      <c r="G7" s="33">
        <v>1</v>
      </c>
      <c r="H7" s="33">
        <v>2</v>
      </c>
      <c r="I7" s="33">
        <v>6</v>
      </c>
      <c r="J7" s="33">
        <v>0</v>
      </c>
      <c r="K7" s="33">
        <v>1</v>
      </c>
      <c r="L7" s="33">
        <v>3</v>
      </c>
      <c r="M7" s="33">
        <v>6</v>
      </c>
      <c r="N7" s="33">
        <v>0</v>
      </c>
      <c r="O7" s="33">
        <v>1</v>
      </c>
      <c r="P7" s="33">
        <v>2</v>
      </c>
      <c r="Q7" s="33">
        <v>6</v>
      </c>
      <c r="R7" s="33">
        <v>1</v>
      </c>
      <c r="S7" s="34">
        <f t="shared" si="0"/>
        <v>35</v>
      </c>
      <c r="T7" s="3"/>
    </row>
    <row r="8" spans="1:20" s="4" customFormat="1" ht="99.95" customHeight="1" x14ac:dyDescent="0.3">
      <c r="A8" s="3" t="s">
        <v>491</v>
      </c>
      <c r="B8" s="50" t="s">
        <v>10</v>
      </c>
      <c r="C8" s="41" t="s">
        <v>138</v>
      </c>
      <c r="D8" s="52" t="s">
        <v>32</v>
      </c>
      <c r="E8" s="33">
        <v>3</v>
      </c>
      <c r="F8" s="33">
        <v>3</v>
      </c>
      <c r="G8" s="33">
        <v>1</v>
      </c>
      <c r="H8" s="33">
        <v>0</v>
      </c>
      <c r="I8" s="33">
        <v>0</v>
      </c>
      <c r="J8" s="33">
        <v>0</v>
      </c>
      <c r="K8" s="33">
        <v>1</v>
      </c>
      <c r="L8" s="33">
        <v>2</v>
      </c>
      <c r="M8" s="33">
        <v>5</v>
      </c>
      <c r="N8" s="33">
        <v>0</v>
      </c>
      <c r="O8" s="33">
        <v>1</v>
      </c>
      <c r="P8" s="33">
        <v>1</v>
      </c>
      <c r="Q8" s="33">
        <v>1</v>
      </c>
      <c r="R8" s="33">
        <v>0</v>
      </c>
      <c r="S8" s="34">
        <f t="shared" si="0"/>
        <v>18</v>
      </c>
    </row>
    <row r="9" spans="1:20" s="4" customFormat="1" ht="99.95" customHeight="1" x14ac:dyDescent="0.3">
      <c r="A9" s="3" t="s">
        <v>492</v>
      </c>
      <c r="B9" s="50" t="s">
        <v>10</v>
      </c>
      <c r="C9" s="41" t="s">
        <v>138</v>
      </c>
      <c r="D9" s="51" t="s">
        <v>34</v>
      </c>
      <c r="E9" s="33">
        <v>11</v>
      </c>
      <c r="F9" s="33">
        <v>5</v>
      </c>
      <c r="G9" s="33">
        <v>1</v>
      </c>
      <c r="H9" s="33">
        <v>0</v>
      </c>
      <c r="I9" s="33">
        <v>0</v>
      </c>
      <c r="J9" s="33">
        <v>0</v>
      </c>
      <c r="K9" s="33">
        <v>0</v>
      </c>
      <c r="L9" s="33">
        <v>3</v>
      </c>
      <c r="M9" s="33">
        <v>4</v>
      </c>
      <c r="N9" s="33">
        <v>0</v>
      </c>
      <c r="O9" s="33">
        <v>0</v>
      </c>
      <c r="P9" s="33">
        <v>1</v>
      </c>
      <c r="Q9" s="33">
        <v>2</v>
      </c>
      <c r="R9" s="33">
        <v>1</v>
      </c>
      <c r="S9" s="34">
        <f t="shared" si="0"/>
        <v>28</v>
      </c>
    </row>
    <row r="10" spans="1:20" s="4" customFormat="1" ht="99.95" customHeight="1" x14ac:dyDescent="0.3">
      <c r="A10" s="3" t="s">
        <v>493</v>
      </c>
      <c r="B10" s="50" t="s">
        <v>10</v>
      </c>
      <c r="C10" s="41" t="s">
        <v>153</v>
      </c>
      <c r="D10" s="41" t="s">
        <v>32</v>
      </c>
      <c r="E10" s="33">
        <v>2</v>
      </c>
      <c r="F10" s="33">
        <v>2</v>
      </c>
      <c r="G10" s="33">
        <v>1</v>
      </c>
      <c r="H10" s="33">
        <v>0</v>
      </c>
      <c r="I10" s="33">
        <v>0</v>
      </c>
      <c r="J10" s="33">
        <v>0</v>
      </c>
      <c r="K10" s="33">
        <v>0</v>
      </c>
      <c r="L10" s="33">
        <v>1</v>
      </c>
      <c r="M10" s="33">
        <v>4</v>
      </c>
      <c r="N10" s="33">
        <v>0</v>
      </c>
      <c r="O10" s="33">
        <v>1</v>
      </c>
      <c r="P10" s="33">
        <v>0</v>
      </c>
      <c r="Q10" s="33">
        <v>1</v>
      </c>
      <c r="R10" s="33">
        <v>0</v>
      </c>
      <c r="S10" s="34">
        <f t="shared" si="0"/>
        <v>12</v>
      </c>
    </row>
    <row r="11" spans="1:20" s="4" customFormat="1" ht="99.95" customHeight="1" x14ac:dyDescent="0.3">
      <c r="A11" s="3" t="s">
        <v>495</v>
      </c>
      <c r="B11" s="50" t="s">
        <v>10</v>
      </c>
      <c r="C11" s="41" t="s">
        <v>171</v>
      </c>
      <c r="D11" s="46" t="s">
        <v>32</v>
      </c>
      <c r="E11" s="33">
        <v>4</v>
      </c>
      <c r="F11" s="33">
        <v>3</v>
      </c>
      <c r="G11" s="33">
        <v>1</v>
      </c>
      <c r="H11" s="33">
        <v>0</v>
      </c>
      <c r="I11" s="33">
        <v>0</v>
      </c>
      <c r="J11" s="33">
        <v>0</v>
      </c>
      <c r="K11" s="33">
        <v>0</v>
      </c>
      <c r="L11" s="33">
        <v>3</v>
      </c>
      <c r="M11" s="33">
        <v>4</v>
      </c>
      <c r="N11" s="33">
        <v>0</v>
      </c>
      <c r="O11" s="33">
        <v>1</v>
      </c>
      <c r="P11" s="33">
        <v>1</v>
      </c>
      <c r="Q11" s="33">
        <v>1</v>
      </c>
      <c r="R11" s="33">
        <v>0</v>
      </c>
      <c r="S11" s="34">
        <f t="shared" si="0"/>
        <v>18</v>
      </c>
    </row>
    <row r="12" spans="1:20" s="4" customFormat="1" ht="99.95" customHeight="1" x14ac:dyDescent="0.3">
      <c r="A12" s="3" t="s">
        <v>496</v>
      </c>
      <c r="B12" s="50" t="s">
        <v>10</v>
      </c>
      <c r="C12" s="41" t="s">
        <v>192</v>
      </c>
      <c r="D12" s="41" t="s">
        <v>32</v>
      </c>
      <c r="E12" s="33">
        <v>5</v>
      </c>
      <c r="F12" s="33">
        <v>2</v>
      </c>
      <c r="G12" s="33">
        <v>1</v>
      </c>
      <c r="H12" s="33">
        <v>0</v>
      </c>
      <c r="I12" s="33">
        <v>0</v>
      </c>
      <c r="J12" s="33">
        <v>0</v>
      </c>
      <c r="K12" s="33">
        <v>0</v>
      </c>
      <c r="L12" s="33">
        <v>2</v>
      </c>
      <c r="M12" s="33">
        <v>4</v>
      </c>
      <c r="N12" s="33">
        <v>0</v>
      </c>
      <c r="O12" s="33">
        <v>2</v>
      </c>
      <c r="P12" s="33">
        <v>1</v>
      </c>
      <c r="Q12" s="33">
        <v>1</v>
      </c>
      <c r="R12" s="33">
        <v>0</v>
      </c>
      <c r="S12" s="34">
        <f t="shared" si="0"/>
        <v>18</v>
      </c>
    </row>
    <row r="13" spans="1:20" s="4" customFormat="1" ht="99.95" customHeight="1" x14ac:dyDescent="0.3">
      <c r="A13" s="3" t="s">
        <v>497</v>
      </c>
      <c r="B13" s="50" t="s">
        <v>10</v>
      </c>
      <c r="C13" s="41" t="s">
        <v>283</v>
      </c>
      <c r="D13" s="41" t="s">
        <v>32</v>
      </c>
      <c r="E13" s="33">
        <v>8</v>
      </c>
      <c r="F13" s="33">
        <v>4</v>
      </c>
      <c r="G13" s="33">
        <v>1</v>
      </c>
      <c r="H13" s="33">
        <v>0</v>
      </c>
      <c r="I13" s="33">
        <v>0</v>
      </c>
      <c r="J13" s="33">
        <v>0</v>
      </c>
      <c r="K13" s="33">
        <v>0</v>
      </c>
      <c r="L13" s="33">
        <v>3</v>
      </c>
      <c r="M13" s="33">
        <v>5</v>
      </c>
      <c r="N13" s="33">
        <v>0</v>
      </c>
      <c r="O13" s="33">
        <v>1</v>
      </c>
      <c r="P13" s="33">
        <v>1</v>
      </c>
      <c r="Q13" s="33">
        <v>2</v>
      </c>
      <c r="R13" s="33">
        <v>1</v>
      </c>
      <c r="S13" s="34">
        <f t="shared" si="0"/>
        <v>26</v>
      </c>
    </row>
    <row r="14" spans="1:20" s="4" customFormat="1" ht="99.95" customHeight="1" x14ac:dyDescent="0.3">
      <c r="A14" s="3" t="s">
        <v>498</v>
      </c>
      <c r="B14" s="50" t="s">
        <v>10</v>
      </c>
      <c r="C14" s="53" t="s">
        <v>197</v>
      </c>
      <c r="D14" s="41" t="s">
        <v>32</v>
      </c>
      <c r="E14" s="33">
        <v>3</v>
      </c>
      <c r="F14" s="33">
        <v>3</v>
      </c>
      <c r="G14" s="33">
        <v>1</v>
      </c>
      <c r="H14" s="33">
        <v>0</v>
      </c>
      <c r="I14" s="33">
        <v>0</v>
      </c>
      <c r="J14" s="33">
        <v>0</v>
      </c>
      <c r="K14" s="33">
        <v>0</v>
      </c>
      <c r="L14" s="33">
        <v>2</v>
      </c>
      <c r="M14" s="33">
        <v>4</v>
      </c>
      <c r="N14" s="33">
        <v>0</v>
      </c>
      <c r="O14" s="33">
        <v>1</v>
      </c>
      <c r="P14" s="33">
        <v>1</v>
      </c>
      <c r="Q14" s="33">
        <v>1</v>
      </c>
      <c r="R14" s="33">
        <v>0</v>
      </c>
      <c r="S14" s="34">
        <f t="shared" si="0"/>
        <v>16</v>
      </c>
    </row>
    <row r="15" spans="1:20" s="4" customFormat="1" ht="99.95" customHeight="1" x14ac:dyDescent="0.3">
      <c r="A15" s="3" t="s">
        <v>499</v>
      </c>
      <c r="B15" s="50" t="s">
        <v>10</v>
      </c>
      <c r="C15" s="53" t="s">
        <v>198</v>
      </c>
      <c r="D15" s="41" t="s">
        <v>32</v>
      </c>
      <c r="E15" s="33">
        <v>5</v>
      </c>
      <c r="F15" s="33">
        <v>3</v>
      </c>
      <c r="G15" s="33">
        <v>1</v>
      </c>
      <c r="H15" s="33">
        <v>0</v>
      </c>
      <c r="I15" s="33">
        <v>0</v>
      </c>
      <c r="J15" s="33">
        <v>0</v>
      </c>
      <c r="K15" s="33">
        <v>1</v>
      </c>
      <c r="L15" s="33">
        <v>2</v>
      </c>
      <c r="M15" s="33">
        <v>4</v>
      </c>
      <c r="N15" s="33">
        <v>0</v>
      </c>
      <c r="O15" s="33">
        <v>1</v>
      </c>
      <c r="P15" s="33">
        <v>1</v>
      </c>
      <c r="Q15" s="33">
        <v>1</v>
      </c>
      <c r="R15" s="33">
        <v>0</v>
      </c>
      <c r="S15" s="34">
        <f t="shared" si="0"/>
        <v>19</v>
      </c>
    </row>
    <row r="16" spans="1:20" s="4" customFormat="1" ht="99.95" customHeight="1" x14ac:dyDescent="0.3">
      <c r="A16" s="3" t="s">
        <v>500</v>
      </c>
      <c r="B16" s="50" t="s">
        <v>10</v>
      </c>
      <c r="C16" s="53" t="s">
        <v>200</v>
      </c>
      <c r="D16" s="41" t="s">
        <v>32</v>
      </c>
      <c r="E16" s="33">
        <v>4</v>
      </c>
      <c r="F16" s="33">
        <v>2</v>
      </c>
      <c r="G16" s="33">
        <v>1</v>
      </c>
      <c r="H16" s="33">
        <v>0</v>
      </c>
      <c r="I16" s="33">
        <v>0</v>
      </c>
      <c r="J16" s="33">
        <v>0</v>
      </c>
      <c r="K16" s="33">
        <v>0</v>
      </c>
      <c r="L16" s="33">
        <v>2</v>
      </c>
      <c r="M16" s="33">
        <v>4</v>
      </c>
      <c r="N16" s="33">
        <v>0</v>
      </c>
      <c r="O16" s="33">
        <v>1</v>
      </c>
      <c r="P16" s="33">
        <v>1</v>
      </c>
      <c r="Q16" s="33">
        <v>1</v>
      </c>
      <c r="R16" s="33">
        <v>0</v>
      </c>
      <c r="S16" s="34">
        <f t="shared" si="0"/>
        <v>16</v>
      </c>
    </row>
    <row r="17" spans="1:19" s="4" customFormat="1" ht="99.95" customHeight="1" x14ac:dyDescent="0.3">
      <c r="A17" s="3" t="s">
        <v>501</v>
      </c>
      <c r="B17" s="50" t="s">
        <v>10</v>
      </c>
      <c r="C17" s="53" t="s">
        <v>206</v>
      </c>
      <c r="D17" s="41" t="s">
        <v>207</v>
      </c>
      <c r="E17" s="33">
        <v>4</v>
      </c>
      <c r="F17" s="33">
        <v>3</v>
      </c>
      <c r="G17" s="33">
        <v>1</v>
      </c>
      <c r="H17" s="33">
        <v>0</v>
      </c>
      <c r="I17" s="33">
        <v>0</v>
      </c>
      <c r="J17" s="33">
        <v>0</v>
      </c>
      <c r="K17" s="33">
        <v>1</v>
      </c>
      <c r="L17" s="33">
        <v>2</v>
      </c>
      <c r="M17" s="33">
        <v>4</v>
      </c>
      <c r="N17" s="33">
        <v>0</v>
      </c>
      <c r="O17" s="33">
        <v>1</v>
      </c>
      <c r="P17" s="33">
        <v>1</v>
      </c>
      <c r="Q17" s="33">
        <v>1</v>
      </c>
      <c r="R17" s="33">
        <v>1</v>
      </c>
      <c r="S17" s="34">
        <f t="shared" si="0"/>
        <v>19</v>
      </c>
    </row>
    <row r="18" spans="1:19" s="4" customFormat="1" ht="99.95" customHeight="1" x14ac:dyDescent="0.3">
      <c r="A18" s="3" t="s">
        <v>502</v>
      </c>
      <c r="B18" s="32" t="s">
        <v>10</v>
      </c>
      <c r="C18" s="41" t="s">
        <v>206</v>
      </c>
      <c r="D18" s="41" t="s">
        <v>32</v>
      </c>
      <c r="E18" s="33">
        <v>5</v>
      </c>
      <c r="F18" s="33">
        <v>3</v>
      </c>
      <c r="G18" s="33">
        <v>1</v>
      </c>
      <c r="H18" s="33">
        <v>0</v>
      </c>
      <c r="I18" s="33">
        <v>0</v>
      </c>
      <c r="J18" s="33">
        <v>0</v>
      </c>
      <c r="K18" s="33">
        <v>0</v>
      </c>
      <c r="L18" s="33">
        <v>1</v>
      </c>
      <c r="M18" s="33">
        <v>4</v>
      </c>
      <c r="N18" s="33">
        <v>0</v>
      </c>
      <c r="O18" s="33">
        <v>1</v>
      </c>
      <c r="P18" s="33">
        <v>1</v>
      </c>
      <c r="Q18" s="33">
        <v>1</v>
      </c>
      <c r="R18" s="33">
        <v>0</v>
      </c>
      <c r="S18" s="34">
        <f t="shared" si="0"/>
        <v>17</v>
      </c>
    </row>
    <row r="19" spans="1:19" s="4" customFormat="1" ht="99.95" customHeight="1" x14ac:dyDescent="0.3">
      <c r="A19" s="3" t="s">
        <v>503</v>
      </c>
      <c r="B19" s="32" t="s">
        <v>10</v>
      </c>
      <c r="C19" s="41" t="s">
        <v>210</v>
      </c>
      <c r="D19" s="41" t="s">
        <v>32</v>
      </c>
      <c r="E19" s="33">
        <v>5</v>
      </c>
      <c r="F19" s="33">
        <v>4</v>
      </c>
      <c r="G19" s="33">
        <v>1</v>
      </c>
      <c r="H19" s="33">
        <v>0</v>
      </c>
      <c r="I19" s="33">
        <v>0</v>
      </c>
      <c r="J19" s="33">
        <v>0</v>
      </c>
      <c r="K19" s="33">
        <v>1</v>
      </c>
      <c r="L19" s="33">
        <v>3</v>
      </c>
      <c r="M19" s="33">
        <v>5</v>
      </c>
      <c r="N19" s="33">
        <v>0</v>
      </c>
      <c r="O19" s="33">
        <v>1</v>
      </c>
      <c r="P19" s="33">
        <v>1</v>
      </c>
      <c r="Q19" s="33">
        <v>2</v>
      </c>
      <c r="R19" s="33">
        <v>1</v>
      </c>
      <c r="S19" s="34">
        <f t="shared" si="0"/>
        <v>24</v>
      </c>
    </row>
    <row r="20" spans="1:19" s="4" customFormat="1" ht="99.95" customHeight="1" x14ac:dyDescent="0.3">
      <c r="A20" s="3" t="s">
        <v>504</v>
      </c>
      <c r="B20" s="32" t="s">
        <v>10</v>
      </c>
      <c r="C20" s="41" t="s">
        <v>212</v>
      </c>
      <c r="D20" s="46" t="s">
        <v>32</v>
      </c>
      <c r="E20" s="33">
        <v>3</v>
      </c>
      <c r="F20" s="33">
        <v>3</v>
      </c>
      <c r="G20" s="33">
        <v>1</v>
      </c>
      <c r="H20" s="33">
        <v>0</v>
      </c>
      <c r="I20" s="33">
        <v>0</v>
      </c>
      <c r="J20" s="33">
        <v>0</v>
      </c>
      <c r="K20" s="33">
        <v>0</v>
      </c>
      <c r="L20" s="33">
        <v>3</v>
      </c>
      <c r="M20" s="33">
        <v>4</v>
      </c>
      <c r="N20" s="33">
        <v>0</v>
      </c>
      <c r="O20" s="33">
        <v>1</v>
      </c>
      <c r="P20" s="33">
        <v>1</v>
      </c>
      <c r="Q20" s="33">
        <v>2</v>
      </c>
      <c r="R20" s="33">
        <v>1</v>
      </c>
      <c r="S20" s="34">
        <f t="shared" si="0"/>
        <v>19</v>
      </c>
    </row>
    <row r="21" spans="1:19" ht="39.950000000000003" customHeight="1" x14ac:dyDescent="0.25">
      <c r="B21" s="38" t="s">
        <v>25</v>
      </c>
      <c r="C21" s="39"/>
      <c r="D21" s="39"/>
      <c r="E21" s="34">
        <f t="shared" ref="E21:S21" si="1">SUBTOTAL(9,E4:E20)</f>
        <v>72</v>
      </c>
      <c r="F21" s="34">
        <f t="shared" si="1"/>
        <v>50</v>
      </c>
      <c r="G21" s="34">
        <f t="shared" si="1"/>
        <v>17</v>
      </c>
      <c r="H21" s="34">
        <f t="shared" si="1"/>
        <v>2</v>
      </c>
      <c r="I21" s="34">
        <f t="shared" si="1"/>
        <v>6</v>
      </c>
      <c r="J21" s="34">
        <f t="shared" si="1"/>
        <v>1</v>
      </c>
      <c r="K21" s="34">
        <f t="shared" si="1"/>
        <v>6</v>
      </c>
      <c r="L21" s="34">
        <f t="shared" si="1"/>
        <v>35</v>
      </c>
      <c r="M21" s="34">
        <f t="shared" si="1"/>
        <v>71</v>
      </c>
      <c r="N21" s="34">
        <f t="shared" si="1"/>
        <v>1</v>
      </c>
      <c r="O21" s="34">
        <f t="shared" si="1"/>
        <v>18</v>
      </c>
      <c r="P21" s="34">
        <f t="shared" si="1"/>
        <v>17</v>
      </c>
      <c r="Q21" s="34">
        <f t="shared" si="1"/>
        <v>26</v>
      </c>
      <c r="R21" s="34">
        <f t="shared" ref="R21" si="2">SUBTOTAL(9,R4:R20)</f>
        <v>6</v>
      </c>
      <c r="S21" s="34">
        <f t="shared" si="1"/>
        <v>328</v>
      </c>
    </row>
  </sheetData>
  <autoFilter ref="B3:S20" xr:uid="{00000000-0009-0000-0000-00000C000000}"/>
  <mergeCells count="2">
    <mergeCell ref="B1:S1"/>
    <mergeCell ref="B2:S2"/>
  </mergeCells>
  <pageMargins left="0.19685039370078741" right="0.19685039370078741" top="0.19685039370078741" bottom="0.19685039370078741" header="0.31496062992125984" footer="0.31496062992125984"/>
  <pageSetup paperSize="9" scale="7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R18"/>
  <sheetViews>
    <sheetView tabSelected="1" workbookViewId="0">
      <selection activeCell="A2" sqref="A2:P2"/>
    </sheetView>
  </sheetViews>
  <sheetFormatPr defaultColWidth="8.85546875" defaultRowHeight="14.25" x14ac:dyDescent="0.3"/>
  <cols>
    <col min="1" max="1" width="20.7109375" style="29" customWidth="1"/>
    <col min="2" max="9" width="10.85546875" style="29" customWidth="1"/>
    <col min="10" max="10" width="10.85546875" style="31" customWidth="1"/>
    <col min="11" max="11" width="10.85546875" style="29" customWidth="1"/>
    <col min="12" max="12" width="10.85546875" style="31" customWidth="1"/>
    <col min="13" max="15" width="10.85546875" style="29" customWidth="1"/>
    <col min="16" max="16" width="10.85546875" style="30" customWidth="1"/>
    <col min="17" max="16384" width="8.85546875" style="29"/>
  </cols>
  <sheetData>
    <row r="1" spans="1:18" ht="19.5" customHeight="1" x14ac:dyDescent="0.3">
      <c r="A1" s="62" t="s">
        <v>536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9"/>
    </row>
    <row r="2" spans="1:18" ht="15" x14ac:dyDescent="0.3">
      <c r="A2" s="73" t="s">
        <v>289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5"/>
    </row>
    <row r="3" spans="1:18" ht="180.75" customHeight="1" x14ac:dyDescent="0.3">
      <c r="A3" s="70" t="s">
        <v>254</v>
      </c>
      <c r="B3" s="54" t="s">
        <v>13</v>
      </c>
      <c r="C3" s="71" t="s">
        <v>11</v>
      </c>
      <c r="D3" s="71" t="s">
        <v>14</v>
      </c>
      <c r="E3" s="71" t="s">
        <v>12</v>
      </c>
      <c r="F3" s="71" t="s">
        <v>15</v>
      </c>
      <c r="G3" s="71" t="s">
        <v>16</v>
      </c>
      <c r="H3" s="71" t="s">
        <v>17</v>
      </c>
      <c r="I3" s="71" t="s">
        <v>18</v>
      </c>
      <c r="J3" s="54" t="s">
        <v>19</v>
      </c>
      <c r="K3" s="71" t="s">
        <v>20</v>
      </c>
      <c r="L3" s="54" t="s">
        <v>21</v>
      </c>
      <c r="M3" s="71" t="s">
        <v>22</v>
      </c>
      <c r="N3" s="71" t="s">
        <v>23</v>
      </c>
      <c r="O3" s="71" t="s">
        <v>24</v>
      </c>
      <c r="P3" s="72" t="s">
        <v>520</v>
      </c>
    </row>
    <row r="4" spans="1:18" ht="44.45" customHeight="1" x14ac:dyDescent="0.3">
      <c r="A4" s="55"/>
      <c r="B4" s="54" t="s">
        <v>533</v>
      </c>
      <c r="C4" s="54" t="s">
        <v>533</v>
      </c>
      <c r="D4" s="54" t="s">
        <v>533</v>
      </c>
      <c r="E4" s="54" t="s">
        <v>533</v>
      </c>
      <c r="F4" s="54" t="s">
        <v>533</v>
      </c>
      <c r="G4" s="54" t="s">
        <v>533</v>
      </c>
      <c r="H4" s="54" t="s">
        <v>533</v>
      </c>
      <c r="I4" s="54" t="s">
        <v>533</v>
      </c>
      <c r="J4" s="54" t="s">
        <v>533</v>
      </c>
      <c r="K4" s="54" t="s">
        <v>533</v>
      </c>
      <c r="L4" s="54" t="s">
        <v>533</v>
      </c>
      <c r="M4" s="54" t="s">
        <v>533</v>
      </c>
      <c r="N4" s="54" t="s">
        <v>533</v>
      </c>
      <c r="O4" s="54" t="s">
        <v>533</v>
      </c>
      <c r="P4" s="56" t="s">
        <v>533</v>
      </c>
    </row>
    <row r="5" spans="1:18" ht="43.15" customHeight="1" x14ac:dyDescent="0.3">
      <c r="A5" s="57" t="s">
        <v>261</v>
      </c>
      <c r="B5" s="58">
        <f>'Tabella A DAP'!E5</f>
        <v>43</v>
      </c>
      <c r="C5" s="58">
        <f>'Tabella A DAP'!F5</f>
        <v>49</v>
      </c>
      <c r="D5" s="58">
        <f>'Tabella A DAP'!G5</f>
        <v>36</v>
      </c>
      <c r="E5" s="58">
        <f>'Tabella A DAP'!H5</f>
        <v>28</v>
      </c>
      <c r="F5" s="58">
        <f>'Tabella A DAP'!I5</f>
        <v>36</v>
      </c>
      <c r="G5" s="58">
        <f>'Tabella A DAP'!J5</f>
        <v>3</v>
      </c>
      <c r="H5" s="58">
        <f>'Tabella A DAP'!K5</f>
        <v>1</v>
      </c>
      <c r="I5" s="58">
        <f>'Tabella A DAP'!L5</f>
        <v>29</v>
      </c>
      <c r="J5" s="58">
        <f>'Tabella A DAP'!M5</f>
        <v>87</v>
      </c>
      <c r="K5" s="58">
        <f>'Tabella A DAP'!N5</f>
        <v>2</v>
      </c>
      <c r="L5" s="58">
        <f>'Tabella A DAP'!O5</f>
        <v>24</v>
      </c>
      <c r="M5" s="58">
        <f>'Tabella A DAP'!P5</f>
        <v>23</v>
      </c>
      <c r="N5" s="58">
        <f>'Tabella A DAP'!Q5</f>
        <v>36</v>
      </c>
      <c r="O5" s="58">
        <f>'Tabella A DAP'!R5</f>
        <v>4</v>
      </c>
      <c r="P5" s="59">
        <f>SUM(B5:O5)</f>
        <v>401</v>
      </c>
    </row>
    <row r="6" spans="1:18" ht="27" x14ac:dyDescent="0.3">
      <c r="A6" s="57" t="s">
        <v>521</v>
      </c>
      <c r="B6" s="58">
        <f>'Tabella B DGFO'!E13</f>
        <v>14</v>
      </c>
      <c r="C6" s="58">
        <f>'Tabella B DGFO'!F13</f>
        <v>13</v>
      </c>
      <c r="D6" s="58">
        <f>'Tabella B DGFO'!G13</f>
        <v>9</v>
      </c>
      <c r="E6" s="58">
        <f>'Tabella B DGFO'!H13</f>
        <v>2</v>
      </c>
      <c r="F6" s="58">
        <f>'Tabella B DGFO'!I13</f>
        <v>0</v>
      </c>
      <c r="G6" s="58">
        <f>'Tabella B DGFO'!J13</f>
        <v>1</v>
      </c>
      <c r="H6" s="58">
        <f>'Tabella B DGFO'!K13</f>
        <v>0</v>
      </c>
      <c r="I6" s="58">
        <f>'Tabella B DGFO'!L13</f>
        <v>23</v>
      </c>
      <c r="J6" s="58">
        <f>'Tabella B DGFO'!M13</f>
        <v>9</v>
      </c>
      <c r="K6" s="58">
        <f>'Tabella B DGFO'!N13</f>
        <v>0</v>
      </c>
      <c r="L6" s="58">
        <f>'Tabella B DGFO'!O13</f>
        <v>6</v>
      </c>
      <c r="M6" s="58">
        <f>'Tabella B DGFO'!P13</f>
        <v>11</v>
      </c>
      <c r="N6" s="58">
        <f>'Tabella B DGFO'!Q13</f>
        <v>10</v>
      </c>
      <c r="O6" s="58">
        <f>'Tabella B DGFO'!R13</f>
        <v>3</v>
      </c>
      <c r="P6" s="59">
        <f t="shared" ref="P6:P17" si="0">SUM(B6:O6)</f>
        <v>101</v>
      </c>
    </row>
    <row r="7" spans="1:18" ht="28.9" customHeight="1" x14ac:dyDescent="0.3">
      <c r="A7" s="57" t="s">
        <v>522</v>
      </c>
      <c r="B7" s="58">
        <f>'Tabella C Calabria'!E16</f>
        <v>55</v>
      </c>
      <c r="C7" s="58">
        <f>'Tabella C Calabria'!F16</f>
        <v>43</v>
      </c>
      <c r="D7" s="58">
        <f>'Tabella C Calabria'!G16</f>
        <v>12</v>
      </c>
      <c r="E7" s="58">
        <f>'Tabella C Calabria'!H16</f>
        <v>2</v>
      </c>
      <c r="F7" s="58">
        <f>'Tabella C Calabria'!I16</f>
        <v>5</v>
      </c>
      <c r="G7" s="58">
        <f>'Tabella C Calabria'!J16</f>
        <v>0</v>
      </c>
      <c r="H7" s="58">
        <f>'Tabella C Calabria'!K16</f>
        <v>6</v>
      </c>
      <c r="I7" s="58">
        <f>'Tabella C Calabria'!L16</f>
        <v>25</v>
      </c>
      <c r="J7" s="58">
        <f>'Tabella C Calabria'!M16</f>
        <v>52</v>
      </c>
      <c r="K7" s="58">
        <f>'Tabella C Calabria'!N16</f>
        <v>0</v>
      </c>
      <c r="L7" s="58">
        <f>'Tabella C Calabria'!O16</f>
        <v>15</v>
      </c>
      <c r="M7" s="58">
        <f>'Tabella C Calabria'!P16</f>
        <v>13</v>
      </c>
      <c r="N7" s="58">
        <f>'Tabella C Calabria'!Q16</f>
        <v>24</v>
      </c>
      <c r="O7" s="58">
        <f>'Tabella C Calabria'!R16</f>
        <v>4</v>
      </c>
      <c r="P7" s="59">
        <f t="shared" si="0"/>
        <v>256</v>
      </c>
    </row>
    <row r="8" spans="1:18" x14ac:dyDescent="0.3">
      <c r="A8" s="57" t="s">
        <v>523</v>
      </c>
      <c r="B8" s="58">
        <f>'Tabella D Campania'!E19</f>
        <v>115</v>
      </c>
      <c r="C8" s="58">
        <f>'Tabella D Campania'!F19</f>
        <v>64</v>
      </c>
      <c r="D8" s="58">
        <f>'Tabella D Campania'!G19</f>
        <v>16</v>
      </c>
      <c r="E8" s="58">
        <f>'Tabella D Campania'!H19</f>
        <v>2</v>
      </c>
      <c r="F8" s="58">
        <f>'Tabella D Campania'!I19</f>
        <v>8</v>
      </c>
      <c r="G8" s="58">
        <f>'Tabella D Campania'!J19</f>
        <v>0</v>
      </c>
      <c r="H8" s="58">
        <f>'Tabella D Campania'!K19</f>
        <v>6</v>
      </c>
      <c r="I8" s="58">
        <f>'Tabella D Campania'!L19</f>
        <v>36</v>
      </c>
      <c r="J8" s="58">
        <f>'Tabella D Campania'!M19</f>
        <v>75</v>
      </c>
      <c r="K8" s="58">
        <f>'Tabella D Campania'!N19</f>
        <v>0</v>
      </c>
      <c r="L8" s="58">
        <f>'Tabella D Campania'!O19</f>
        <v>22</v>
      </c>
      <c r="M8" s="58">
        <f>'Tabella D Campania'!P19</f>
        <v>15</v>
      </c>
      <c r="N8" s="58">
        <f>'Tabella D Campania'!Q19</f>
        <v>47</v>
      </c>
      <c r="O8" s="58">
        <f>'Tabella D Campania'!R19</f>
        <v>12</v>
      </c>
      <c r="P8" s="59">
        <f t="shared" si="0"/>
        <v>418</v>
      </c>
    </row>
    <row r="9" spans="1:18" ht="27" x14ac:dyDescent="0.3">
      <c r="A9" s="57" t="s">
        <v>524</v>
      </c>
      <c r="B9" s="58">
        <f>'Tabella E Emilia Romagna'!E21</f>
        <v>83</v>
      </c>
      <c r="C9" s="58">
        <f>'Tabella E Emilia Romagna'!F21</f>
        <v>59</v>
      </c>
      <c r="D9" s="58">
        <f>'Tabella E Emilia Romagna'!G21</f>
        <v>16</v>
      </c>
      <c r="E9" s="58">
        <f>'Tabella E Emilia Romagna'!H21</f>
        <v>2</v>
      </c>
      <c r="F9" s="58">
        <f>'Tabella E Emilia Romagna'!I21</f>
        <v>7</v>
      </c>
      <c r="G9" s="58">
        <f>'Tabella E Emilia Romagna'!J21</f>
        <v>0</v>
      </c>
      <c r="H9" s="58">
        <f>'Tabella E Emilia Romagna'!K21</f>
        <v>6</v>
      </c>
      <c r="I9" s="58">
        <f>'Tabella E Emilia Romagna'!L21</f>
        <v>32</v>
      </c>
      <c r="J9" s="58">
        <f>'Tabella E Emilia Romagna'!M21</f>
        <v>75</v>
      </c>
      <c r="K9" s="58">
        <f>'Tabella E Emilia Romagna'!N21</f>
        <v>0</v>
      </c>
      <c r="L9" s="58">
        <f>'Tabella E Emilia Romagna'!O21</f>
        <v>17</v>
      </c>
      <c r="M9" s="58">
        <f>'Tabella E Emilia Romagna'!P21</f>
        <v>17</v>
      </c>
      <c r="N9" s="58">
        <f>'Tabella E Emilia Romagna'!Q21</f>
        <v>31</v>
      </c>
      <c r="O9" s="58">
        <f>'Tabella E Emilia Romagna'!R21</f>
        <v>6</v>
      </c>
      <c r="P9" s="59">
        <f t="shared" si="0"/>
        <v>351</v>
      </c>
    </row>
    <row r="10" spans="1:18" ht="27" x14ac:dyDescent="0.3">
      <c r="A10" s="57" t="s">
        <v>525</v>
      </c>
      <c r="B10" s="58">
        <f>'Tabella F Lazio'!E30</f>
        <v>140</v>
      </c>
      <c r="C10" s="58">
        <f>'Tabella F Lazio'!F30</f>
        <v>91</v>
      </c>
      <c r="D10" s="58">
        <f>'Tabella F Lazio'!G30</f>
        <v>26</v>
      </c>
      <c r="E10" s="58">
        <f>'Tabella F Lazio'!H30</f>
        <v>2</v>
      </c>
      <c r="F10" s="58">
        <f>'Tabella F Lazio'!I30</f>
        <v>9</v>
      </c>
      <c r="G10" s="58">
        <f>'Tabella F Lazio'!J30</f>
        <v>0</v>
      </c>
      <c r="H10" s="58">
        <f>'Tabella F Lazio'!K30</f>
        <v>6</v>
      </c>
      <c r="I10" s="58">
        <f>'Tabella F Lazio'!L30</f>
        <v>55</v>
      </c>
      <c r="J10" s="58">
        <f>'Tabella F Lazio'!M30</f>
        <v>122</v>
      </c>
      <c r="K10" s="58">
        <f>'Tabella F Lazio'!N30</f>
        <v>0</v>
      </c>
      <c r="L10" s="58">
        <f>'Tabella F Lazio'!O30</f>
        <v>35</v>
      </c>
      <c r="M10" s="58">
        <f>'Tabella F Lazio'!P30</f>
        <v>26</v>
      </c>
      <c r="N10" s="58">
        <f>'Tabella F Lazio'!Q30</f>
        <v>60</v>
      </c>
      <c r="O10" s="58">
        <f>'Tabella F Lazio'!R30</f>
        <v>11</v>
      </c>
      <c r="P10" s="59">
        <f t="shared" si="0"/>
        <v>583</v>
      </c>
    </row>
    <row r="11" spans="1:18" x14ac:dyDescent="0.3">
      <c r="A11" s="57" t="s">
        <v>526</v>
      </c>
      <c r="B11" s="58">
        <f>'Tabella G Lombardia'!E22</f>
        <v>130</v>
      </c>
      <c r="C11" s="58">
        <f>'Tabella G Lombardia'!F22</f>
        <v>71</v>
      </c>
      <c r="D11" s="58">
        <f>'Tabella G Lombardia'!G22</f>
        <v>19</v>
      </c>
      <c r="E11" s="58">
        <f>'Tabella G Lombardia'!H22</f>
        <v>2</v>
      </c>
      <c r="F11" s="58">
        <f>'Tabella G Lombardia'!I22</f>
        <v>8</v>
      </c>
      <c r="G11" s="58">
        <f>'Tabella G Lombardia'!J22</f>
        <v>0</v>
      </c>
      <c r="H11" s="58">
        <f>'Tabella G Lombardia'!K22</f>
        <v>6</v>
      </c>
      <c r="I11" s="58">
        <f>'Tabella G Lombardia'!L22</f>
        <v>47</v>
      </c>
      <c r="J11" s="58">
        <f>'Tabella G Lombardia'!M22</f>
        <v>84</v>
      </c>
      <c r="K11" s="58">
        <f>'Tabella G Lombardia'!N22</f>
        <v>0</v>
      </c>
      <c r="L11" s="58">
        <f>'Tabella G Lombardia'!O22</f>
        <v>19</v>
      </c>
      <c r="M11" s="58">
        <f>'Tabella G Lombardia'!P22</f>
        <v>20</v>
      </c>
      <c r="N11" s="58">
        <f>'Tabella G Lombardia'!Q22</f>
        <v>43</v>
      </c>
      <c r="O11" s="58">
        <f>'Tabella G Lombardia'!R22</f>
        <v>5</v>
      </c>
      <c r="P11" s="59">
        <f t="shared" si="0"/>
        <v>454</v>
      </c>
    </row>
    <row r="12" spans="1:18" ht="58.9" customHeight="1" x14ac:dyDescent="0.3">
      <c r="A12" s="57" t="s">
        <v>527</v>
      </c>
      <c r="B12" s="58">
        <f>'Tabella H Piemonte'!E25</f>
        <v>105</v>
      </c>
      <c r="C12" s="58">
        <f>'Tabella H Piemonte'!F25</f>
        <v>70</v>
      </c>
      <c r="D12" s="58">
        <f>'Tabella H Piemonte'!G25</f>
        <v>18</v>
      </c>
      <c r="E12" s="58">
        <f>'Tabella H Piemonte'!H25</f>
        <v>2</v>
      </c>
      <c r="F12" s="58">
        <f>'Tabella H Piemonte'!I25</f>
        <v>8</v>
      </c>
      <c r="G12" s="58">
        <f>'Tabella H Piemonte'!J25</f>
        <v>0</v>
      </c>
      <c r="H12" s="58">
        <f>'Tabella H Piemonte'!K25</f>
        <v>6</v>
      </c>
      <c r="I12" s="58">
        <f>'Tabella H Piemonte'!L25</f>
        <v>40</v>
      </c>
      <c r="J12" s="58">
        <f>'Tabella H Piemonte'!M25</f>
        <v>92</v>
      </c>
      <c r="K12" s="58">
        <f>'Tabella H Piemonte'!N25</f>
        <v>0</v>
      </c>
      <c r="L12" s="58">
        <f>'Tabella H Piemonte'!O25</f>
        <v>23</v>
      </c>
      <c r="M12" s="58">
        <f>'Tabella H Piemonte'!P25</f>
        <v>23</v>
      </c>
      <c r="N12" s="58">
        <f>'Tabella H Piemonte'!Q25</f>
        <v>37</v>
      </c>
      <c r="O12" s="58">
        <f>'Tabella H Piemonte'!R25</f>
        <v>5</v>
      </c>
      <c r="P12" s="59">
        <f t="shared" si="0"/>
        <v>429</v>
      </c>
    </row>
    <row r="13" spans="1:18" ht="30.6" customHeight="1" x14ac:dyDescent="0.3">
      <c r="A13" s="57" t="s">
        <v>528</v>
      </c>
      <c r="B13" s="58">
        <f>'Tabella I Puglia'!E19</f>
        <v>64</v>
      </c>
      <c r="C13" s="58">
        <f>'Tabella I Puglia'!F19</f>
        <v>44</v>
      </c>
      <c r="D13" s="58">
        <f>'Tabella I Puglia'!G19</f>
        <v>13</v>
      </c>
      <c r="E13" s="58">
        <f>'Tabella I Puglia'!H19</f>
        <v>2</v>
      </c>
      <c r="F13" s="58">
        <f>'Tabella I Puglia'!I19</f>
        <v>6</v>
      </c>
      <c r="G13" s="58">
        <f>'Tabella I Puglia'!J19</f>
        <v>0</v>
      </c>
      <c r="H13" s="58">
        <f>'Tabella I Puglia'!K19</f>
        <v>6</v>
      </c>
      <c r="I13" s="58">
        <f>'Tabella I Puglia'!L19</f>
        <v>29</v>
      </c>
      <c r="J13" s="58">
        <f>'Tabella I Puglia'!M19</f>
        <v>62</v>
      </c>
      <c r="K13" s="58">
        <f>'Tabella I Puglia'!N19</f>
        <v>0</v>
      </c>
      <c r="L13" s="58">
        <f>'Tabella I Puglia'!O19</f>
        <v>16</v>
      </c>
      <c r="M13" s="58">
        <f>'Tabella I Puglia'!P19</f>
        <v>13</v>
      </c>
      <c r="N13" s="58">
        <f>'Tabella I Puglia'!Q19</f>
        <v>29</v>
      </c>
      <c r="O13" s="58">
        <f>'Tabella I Puglia'!R19</f>
        <v>8</v>
      </c>
      <c r="P13" s="59">
        <f t="shared" si="0"/>
        <v>292</v>
      </c>
    </row>
    <row r="14" spans="1:18" x14ac:dyDescent="0.3">
      <c r="A14" s="57" t="s">
        <v>529</v>
      </c>
      <c r="B14" s="58">
        <f>'Tabella L Sardegna'!E15</f>
        <v>61</v>
      </c>
      <c r="C14" s="58">
        <f>'Tabella L Sardegna'!F15</f>
        <v>39</v>
      </c>
      <c r="D14" s="58">
        <f>'Tabella L Sardegna'!G15</f>
        <v>11</v>
      </c>
      <c r="E14" s="58">
        <f>'Tabella L Sardegna'!H15</f>
        <v>2</v>
      </c>
      <c r="F14" s="58">
        <f>'Tabella L Sardegna'!I15</f>
        <v>8</v>
      </c>
      <c r="G14" s="58">
        <f>'Tabella L Sardegna'!J15</f>
        <v>0</v>
      </c>
      <c r="H14" s="58">
        <f>'Tabella L Sardegna'!K15</f>
        <v>6</v>
      </c>
      <c r="I14" s="58">
        <f>'Tabella L Sardegna'!L15</f>
        <v>17</v>
      </c>
      <c r="J14" s="58">
        <f>'Tabella L Sardegna'!M15</f>
        <v>48</v>
      </c>
      <c r="K14" s="58">
        <f>'Tabella L Sardegna'!N15</f>
        <v>0</v>
      </c>
      <c r="L14" s="58">
        <f>'Tabella L Sardegna'!O15</f>
        <v>13</v>
      </c>
      <c r="M14" s="58">
        <f>'Tabella L Sardegna'!P15</f>
        <v>10</v>
      </c>
      <c r="N14" s="58">
        <f>'Tabella L Sardegna'!Q15</f>
        <v>26</v>
      </c>
      <c r="O14" s="58">
        <f>'Tabella L Sardegna'!R15</f>
        <v>7</v>
      </c>
      <c r="P14" s="59">
        <f t="shared" si="0"/>
        <v>248</v>
      </c>
    </row>
    <row r="15" spans="1:18" ht="19.899999999999999" customHeight="1" x14ac:dyDescent="0.3">
      <c r="A15" s="57" t="s">
        <v>530</v>
      </c>
      <c r="B15" s="58">
        <f>'Tabella M Sicilia'!E28</f>
        <v>116</v>
      </c>
      <c r="C15" s="58">
        <f>'Tabella M Sicilia'!F28</f>
        <v>78</v>
      </c>
      <c r="D15" s="58">
        <f>'Tabella M Sicilia'!G28</f>
        <v>27</v>
      </c>
      <c r="E15" s="58">
        <f>'Tabella M Sicilia'!H28</f>
        <v>2</v>
      </c>
      <c r="F15" s="58">
        <f>'Tabella M Sicilia'!I28</f>
        <v>8</v>
      </c>
      <c r="G15" s="58">
        <f>'Tabella M Sicilia'!J28</f>
        <v>0</v>
      </c>
      <c r="H15" s="58">
        <f>'Tabella M Sicilia'!K28</f>
        <v>6</v>
      </c>
      <c r="I15" s="58">
        <f>'Tabella M Sicilia'!L28</f>
        <v>49</v>
      </c>
      <c r="J15" s="58">
        <f>'Tabella M Sicilia'!M28</f>
        <v>104</v>
      </c>
      <c r="K15" s="58">
        <f>'Tabella M Sicilia'!N28</f>
        <v>0</v>
      </c>
      <c r="L15" s="58">
        <f>'Tabella M Sicilia'!O28</f>
        <v>26</v>
      </c>
      <c r="M15" s="58">
        <f>'Tabella M Sicilia'!P28</f>
        <v>22</v>
      </c>
      <c r="N15" s="58">
        <f>'Tabella M Sicilia'!Q28</f>
        <v>48</v>
      </c>
      <c r="O15" s="58">
        <f>'Tabella M Sicilia'!R28</f>
        <v>16</v>
      </c>
      <c r="P15" s="59">
        <f t="shared" si="0"/>
        <v>502</v>
      </c>
    </row>
    <row r="16" spans="1:18" s="30" customFormat="1" ht="42.6" customHeight="1" x14ac:dyDescent="0.3">
      <c r="A16" s="57" t="s">
        <v>531</v>
      </c>
      <c r="B16" s="58">
        <f>'Tabella N Toscana'!E24</f>
        <v>101</v>
      </c>
      <c r="C16" s="58">
        <f>'Tabella N Toscana'!F24</f>
        <v>68</v>
      </c>
      <c r="D16" s="58">
        <f>'Tabella N Toscana'!G24</f>
        <v>21</v>
      </c>
      <c r="E16" s="58">
        <f>'Tabella N Toscana'!H24</f>
        <v>2</v>
      </c>
      <c r="F16" s="58">
        <f>'Tabella N Toscana'!I24</f>
        <v>7</v>
      </c>
      <c r="G16" s="58">
        <f>'Tabella N Toscana'!J24</f>
        <v>0</v>
      </c>
      <c r="H16" s="58">
        <f>'Tabella N Toscana'!K24</f>
        <v>6</v>
      </c>
      <c r="I16" s="58">
        <f>'Tabella N Toscana'!L24</f>
        <v>36</v>
      </c>
      <c r="J16" s="58">
        <f>'Tabella N Toscana'!M24</f>
        <v>91</v>
      </c>
      <c r="K16" s="58">
        <f>'Tabella N Toscana'!N24</f>
        <v>0</v>
      </c>
      <c r="L16" s="58">
        <f>'Tabella N Toscana'!O24</f>
        <v>21</v>
      </c>
      <c r="M16" s="58">
        <f>'Tabella N Toscana'!P24</f>
        <v>20</v>
      </c>
      <c r="N16" s="58">
        <f>'Tabella N Toscana'!Q24</f>
        <v>47</v>
      </c>
      <c r="O16" s="58">
        <f>'Tabella N Toscana'!R24</f>
        <v>6</v>
      </c>
      <c r="P16" s="59">
        <f t="shared" si="0"/>
        <v>426</v>
      </c>
      <c r="Q16" s="29"/>
      <c r="R16" s="29"/>
    </row>
    <row r="17" spans="1:18" ht="27" x14ac:dyDescent="0.3">
      <c r="A17" s="57" t="s">
        <v>532</v>
      </c>
      <c r="B17" s="58">
        <f>'Tabella O Triveneto'!E21</f>
        <v>72</v>
      </c>
      <c r="C17" s="58">
        <f>'Tabella O Triveneto'!F21</f>
        <v>50</v>
      </c>
      <c r="D17" s="58">
        <f>'Tabella O Triveneto'!G21</f>
        <v>17</v>
      </c>
      <c r="E17" s="58">
        <f>'Tabella O Triveneto'!H21</f>
        <v>2</v>
      </c>
      <c r="F17" s="58">
        <f>'Tabella O Triveneto'!I21</f>
        <v>6</v>
      </c>
      <c r="G17" s="58">
        <f>'Tabella O Triveneto'!J21</f>
        <v>1</v>
      </c>
      <c r="H17" s="58">
        <f>'Tabella O Triveneto'!K21</f>
        <v>6</v>
      </c>
      <c r="I17" s="58">
        <f>'Tabella O Triveneto'!L21</f>
        <v>35</v>
      </c>
      <c r="J17" s="58">
        <f>'Tabella O Triveneto'!M21</f>
        <v>71</v>
      </c>
      <c r="K17" s="58">
        <f>'Tabella O Triveneto'!N21</f>
        <v>1</v>
      </c>
      <c r="L17" s="58">
        <f>'Tabella O Triveneto'!O21</f>
        <v>18</v>
      </c>
      <c r="M17" s="58">
        <f>'Tabella O Triveneto'!P21</f>
        <v>17</v>
      </c>
      <c r="N17" s="58">
        <f>'Tabella O Triveneto'!Q21</f>
        <v>26</v>
      </c>
      <c r="O17" s="58">
        <f>'Tabella O Triveneto'!R21</f>
        <v>6</v>
      </c>
      <c r="P17" s="59">
        <f t="shared" si="0"/>
        <v>328</v>
      </c>
    </row>
    <row r="18" spans="1:18" ht="19.149999999999999" customHeight="1" x14ac:dyDescent="0.3">
      <c r="A18" s="60" t="s">
        <v>520</v>
      </c>
      <c r="B18" s="59">
        <f>SUM(B5:B17)</f>
        <v>1099</v>
      </c>
      <c r="C18" s="59">
        <f t="shared" ref="C18" si="1">SUM(C5:C17)</f>
        <v>739</v>
      </c>
      <c r="D18" s="59">
        <f t="shared" ref="D18" si="2">SUM(D5:D17)</f>
        <v>241</v>
      </c>
      <c r="E18" s="59">
        <f t="shared" ref="E18" si="3">SUM(E5:E17)</f>
        <v>52</v>
      </c>
      <c r="F18" s="59">
        <f t="shared" ref="F18" si="4">SUM(F5:F17)</f>
        <v>116</v>
      </c>
      <c r="G18" s="59">
        <f t="shared" ref="G18" si="5">SUM(G5:G17)</f>
        <v>5</v>
      </c>
      <c r="H18" s="59">
        <f t="shared" ref="H18" si="6">SUM(H5:H17)</f>
        <v>67</v>
      </c>
      <c r="I18" s="59">
        <f t="shared" ref="I18" si="7">SUM(I5:I17)</f>
        <v>453</v>
      </c>
      <c r="J18" s="59">
        <f t="shared" ref="J18" si="8">SUM(J5:J17)</f>
        <v>972</v>
      </c>
      <c r="K18" s="59">
        <f t="shared" ref="K18" si="9">SUM(K5:K17)</f>
        <v>3</v>
      </c>
      <c r="L18" s="59">
        <f t="shared" ref="L18" si="10">SUM(L5:L17)</f>
        <v>255</v>
      </c>
      <c r="M18" s="59">
        <f t="shared" ref="M18" si="11">SUM(M5:M17)</f>
        <v>230</v>
      </c>
      <c r="N18" s="59">
        <f t="shared" ref="N18" si="12">SUM(N5:N17)</f>
        <v>464</v>
      </c>
      <c r="O18" s="59">
        <f t="shared" ref="O18" si="13">SUM(O5:O17)</f>
        <v>93</v>
      </c>
      <c r="P18" s="59">
        <f t="shared" ref="P18" si="14">SUM(P5:P17)</f>
        <v>4789</v>
      </c>
      <c r="Q18" s="30"/>
      <c r="R18" s="30"/>
    </row>
  </sheetData>
  <autoFilter ref="A4:P18" xr:uid="{00000000-0009-0000-0000-00000D000000}"/>
  <mergeCells count="2">
    <mergeCell ref="A1:P1"/>
    <mergeCell ref="A2:P2"/>
  </mergeCells>
  <pageMargins left="0.19685039370078741" right="0.19685039370078741" top="0.19685039370078741" bottom="0.19685039370078741" header="0.31496062992125984" footer="0.31496062992125984"/>
  <pageSetup paperSize="9" scale="70" orientation="landscape" r:id="rId1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/>
  </sheetPr>
  <dimension ref="A1:BI219"/>
  <sheetViews>
    <sheetView zoomScale="50" zoomScaleNormal="50" workbookViewId="0">
      <pane xSplit="4" ySplit="1" topLeftCell="E209" activePane="bottomRight" state="frozen"/>
      <selection pane="topRight" activeCell="E1" sqref="E1"/>
      <selection pane="bottomLeft" activeCell="A13" sqref="A13"/>
      <selection pane="bottomRight" activeCell="R218" sqref="R218"/>
    </sheetView>
  </sheetViews>
  <sheetFormatPr defaultRowHeight="15" x14ac:dyDescent="0.25"/>
  <cols>
    <col min="1" max="1" width="25.28515625" customWidth="1"/>
    <col min="2" max="2" width="26.42578125" customWidth="1"/>
    <col min="3" max="3" width="19.7109375" customWidth="1"/>
    <col min="4" max="4" width="19.7109375" style="1" customWidth="1"/>
    <col min="5" max="28" width="17.7109375" customWidth="1"/>
    <col min="29" max="32" width="22.7109375" customWidth="1"/>
    <col min="33" max="60" width="17.7109375" customWidth="1"/>
    <col min="61" max="61" width="13.42578125" customWidth="1"/>
    <col min="62" max="62" width="7.7109375" customWidth="1"/>
  </cols>
  <sheetData>
    <row r="1" spans="1:60" ht="177" customHeight="1" x14ac:dyDescent="0.25">
      <c r="A1" s="12" t="s">
        <v>254</v>
      </c>
      <c r="B1" s="12" t="s">
        <v>255</v>
      </c>
      <c r="C1" s="12" t="s">
        <v>29</v>
      </c>
      <c r="D1" s="12" t="s">
        <v>30</v>
      </c>
      <c r="E1" s="11" t="s">
        <v>13</v>
      </c>
      <c r="F1" s="9" t="s">
        <v>220</v>
      </c>
      <c r="G1" s="10" t="s">
        <v>221</v>
      </c>
      <c r="H1" s="11" t="s">
        <v>263</v>
      </c>
      <c r="I1" s="11" t="s">
        <v>11</v>
      </c>
      <c r="J1" s="9" t="s">
        <v>222</v>
      </c>
      <c r="K1" s="10" t="s">
        <v>235</v>
      </c>
      <c r="L1" s="11" t="s">
        <v>264</v>
      </c>
      <c r="M1" s="11" t="s">
        <v>14</v>
      </c>
      <c r="N1" s="9" t="s">
        <v>223</v>
      </c>
      <c r="O1" s="10" t="s">
        <v>236</v>
      </c>
      <c r="P1" s="11" t="s">
        <v>265</v>
      </c>
      <c r="Q1" s="11" t="s">
        <v>12</v>
      </c>
      <c r="R1" s="9" t="s">
        <v>224</v>
      </c>
      <c r="S1" s="10" t="s">
        <v>237</v>
      </c>
      <c r="T1" s="11" t="s">
        <v>267</v>
      </c>
      <c r="U1" s="11" t="s">
        <v>15</v>
      </c>
      <c r="V1" s="9" t="s">
        <v>225</v>
      </c>
      <c r="W1" s="10" t="s">
        <v>238</v>
      </c>
      <c r="X1" s="11" t="s">
        <v>268</v>
      </c>
      <c r="Y1" s="11" t="s">
        <v>16</v>
      </c>
      <c r="Z1" s="9" t="s">
        <v>226</v>
      </c>
      <c r="AA1" s="10" t="s">
        <v>239</v>
      </c>
      <c r="AB1" s="11" t="s">
        <v>269</v>
      </c>
      <c r="AC1" s="11" t="s">
        <v>17</v>
      </c>
      <c r="AD1" s="9" t="s">
        <v>227</v>
      </c>
      <c r="AE1" s="10" t="s">
        <v>240</v>
      </c>
      <c r="AF1" s="11" t="s">
        <v>270</v>
      </c>
      <c r="AG1" s="11" t="s">
        <v>18</v>
      </c>
      <c r="AH1" s="9" t="s">
        <v>228</v>
      </c>
      <c r="AI1" s="10" t="s">
        <v>241</v>
      </c>
      <c r="AJ1" s="11" t="s">
        <v>271</v>
      </c>
      <c r="AK1" s="11" t="s">
        <v>19</v>
      </c>
      <c r="AL1" s="9" t="s">
        <v>229</v>
      </c>
      <c r="AM1" s="10" t="s">
        <v>242</v>
      </c>
      <c r="AN1" s="11" t="s">
        <v>272</v>
      </c>
      <c r="AO1" s="11" t="s">
        <v>20</v>
      </c>
      <c r="AP1" s="9" t="s">
        <v>230</v>
      </c>
      <c r="AQ1" s="10" t="s">
        <v>243</v>
      </c>
      <c r="AR1" s="11" t="s">
        <v>273</v>
      </c>
      <c r="AS1" s="11" t="s">
        <v>21</v>
      </c>
      <c r="AT1" s="9" t="s">
        <v>231</v>
      </c>
      <c r="AU1" s="10" t="s">
        <v>244</v>
      </c>
      <c r="AV1" s="11" t="s">
        <v>274</v>
      </c>
      <c r="AW1" s="11" t="s">
        <v>22</v>
      </c>
      <c r="AX1" s="9" t="s">
        <v>232</v>
      </c>
      <c r="AY1" s="10" t="s">
        <v>245</v>
      </c>
      <c r="AZ1" s="11" t="s">
        <v>275</v>
      </c>
      <c r="BA1" s="11" t="s">
        <v>23</v>
      </c>
      <c r="BB1" s="9" t="s">
        <v>233</v>
      </c>
      <c r="BC1" s="10" t="s">
        <v>246</v>
      </c>
      <c r="BD1" s="11" t="s">
        <v>276</v>
      </c>
      <c r="BE1" s="11" t="s">
        <v>24</v>
      </c>
      <c r="BF1" s="9" t="s">
        <v>234</v>
      </c>
      <c r="BG1" s="10" t="s">
        <v>247</v>
      </c>
      <c r="BH1" s="11" t="s">
        <v>277</v>
      </c>
    </row>
    <row r="2" spans="1:60" s="4" customFormat="1" ht="105" customHeight="1" x14ac:dyDescent="0.3">
      <c r="A2" s="2" t="s">
        <v>7</v>
      </c>
      <c r="B2" s="3" t="s">
        <v>70</v>
      </c>
      <c r="C2" s="3" t="s">
        <v>32</v>
      </c>
      <c r="D2" s="6">
        <v>122</v>
      </c>
      <c r="E2" s="6">
        <v>3</v>
      </c>
      <c r="F2" s="6">
        <v>3</v>
      </c>
      <c r="G2" s="6">
        <v>3</v>
      </c>
      <c r="H2" s="6">
        <v>3</v>
      </c>
      <c r="I2" s="6">
        <v>3</v>
      </c>
      <c r="J2" s="6">
        <v>3</v>
      </c>
      <c r="K2" s="6">
        <v>2</v>
      </c>
      <c r="L2" s="6">
        <v>3</v>
      </c>
      <c r="M2" s="6">
        <v>1</v>
      </c>
      <c r="N2" s="6">
        <v>1</v>
      </c>
      <c r="O2" s="6"/>
      <c r="P2" s="6">
        <v>1</v>
      </c>
      <c r="Q2" s="6"/>
      <c r="R2" s="6">
        <v>0</v>
      </c>
      <c r="S2" s="6"/>
      <c r="T2" s="6">
        <v>0</v>
      </c>
      <c r="U2" s="6"/>
      <c r="V2" s="6">
        <v>0</v>
      </c>
      <c r="W2" s="6"/>
      <c r="X2" s="6">
        <v>0</v>
      </c>
      <c r="Y2" s="6"/>
      <c r="Z2" s="6">
        <v>0</v>
      </c>
      <c r="AA2" s="6"/>
      <c r="AB2" s="6">
        <v>0</v>
      </c>
      <c r="AC2" s="6"/>
      <c r="AD2" s="6">
        <v>0</v>
      </c>
      <c r="AE2" s="6"/>
      <c r="AF2" s="6">
        <v>0</v>
      </c>
      <c r="AG2" s="6">
        <v>2</v>
      </c>
      <c r="AH2" s="6">
        <v>2</v>
      </c>
      <c r="AI2" s="6">
        <v>1</v>
      </c>
      <c r="AJ2" s="6">
        <v>2</v>
      </c>
      <c r="AK2" s="6">
        <v>5</v>
      </c>
      <c r="AL2" s="6">
        <v>4</v>
      </c>
      <c r="AM2" s="6">
        <v>6</v>
      </c>
      <c r="AN2" s="6">
        <v>4</v>
      </c>
      <c r="AO2" s="6"/>
      <c r="AP2" s="6">
        <v>0</v>
      </c>
      <c r="AQ2" s="6"/>
      <c r="AR2" s="6">
        <v>0</v>
      </c>
      <c r="AS2" s="6">
        <v>1</v>
      </c>
      <c r="AT2" s="6">
        <v>1</v>
      </c>
      <c r="AU2" s="6">
        <v>0</v>
      </c>
      <c r="AV2" s="6">
        <v>1</v>
      </c>
      <c r="AW2" s="6">
        <v>1</v>
      </c>
      <c r="AX2" s="6">
        <v>1</v>
      </c>
      <c r="AY2" s="6"/>
      <c r="AZ2" s="6">
        <v>1</v>
      </c>
      <c r="BA2" s="6">
        <v>2</v>
      </c>
      <c r="BB2" s="6">
        <v>2</v>
      </c>
      <c r="BC2" s="6"/>
      <c r="BD2" s="6">
        <v>2</v>
      </c>
      <c r="BE2" s="6"/>
      <c r="BF2" s="6">
        <v>0</v>
      </c>
      <c r="BG2" s="6">
        <v>0</v>
      </c>
      <c r="BH2" s="6">
        <v>1</v>
      </c>
    </row>
    <row r="3" spans="1:60" s="4" customFormat="1" ht="105" customHeight="1" x14ac:dyDescent="0.3">
      <c r="A3" s="2" t="s">
        <v>7</v>
      </c>
      <c r="B3" s="3" t="s">
        <v>73</v>
      </c>
      <c r="C3" s="5" t="s">
        <v>32</v>
      </c>
      <c r="D3" s="6">
        <v>632</v>
      </c>
      <c r="E3" s="6">
        <v>9</v>
      </c>
      <c r="F3" s="6">
        <v>9</v>
      </c>
      <c r="G3" s="6">
        <v>5</v>
      </c>
      <c r="H3" s="6">
        <v>9</v>
      </c>
      <c r="I3" s="6">
        <v>7</v>
      </c>
      <c r="J3" s="6">
        <v>6</v>
      </c>
      <c r="K3" s="6">
        <v>0</v>
      </c>
      <c r="L3" s="6">
        <v>6</v>
      </c>
      <c r="M3" s="6">
        <v>1</v>
      </c>
      <c r="N3" s="6">
        <v>1</v>
      </c>
      <c r="O3" s="6">
        <v>0</v>
      </c>
      <c r="P3" s="6">
        <v>1</v>
      </c>
      <c r="Q3" s="6"/>
      <c r="R3" s="6">
        <v>0</v>
      </c>
      <c r="S3" s="6">
        <v>1</v>
      </c>
      <c r="T3" s="6">
        <v>0</v>
      </c>
      <c r="U3" s="6"/>
      <c r="V3" s="6">
        <v>0</v>
      </c>
      <c r="W3" s="6"/>
      <c r="X3" s="6">
        <v>0</v>
      </c>
      <c r="Y3" s="6"/>
      <c r="Z3" s="6">
        <v>0</v>
      </c>
      <c r="AA3" s="6"/>
      <c r="AB3" s="6">
        <v>0</v>
      </c>
      <c r="AC3" s="6"/>
      <c r="AD3" s="6">
        <v>1</v>
      </c>
      <c r="AE3" s="6"/>
      <c r="AF3" s="6">
        <v>1</v>
      </c>
      <c r="AG3" s="6">
        <v>2</v>
      </c>
      <c r="AH3" s="6">
        <v>2</v>
      </c>
      <c r="AI3" s="6">
        <v>4</v>
      </c>
      <c r="AJ3" s="6">
        <v>2</v>
      </c>
      <c r="AK3" s="6">
        <v>6</v>
      </c>
      <c r="AL3" s="6">
        <v>7</v>
      </c>
      <c r="AM3" s="6">
        <v>7</v>
      </c>
      <c r="AN3" s="6">
        <v>7</v>
      </c>
      <c r="AO3" s="6"/>
      <c r="AP3" s="6">
        <v>0</v>
      </c>
      <c r="AQ3" s="6"/>
      <c r="AR3" s="6">
        <v>0</v>
      </c>
      <c r="AS3" s="6">
        <v>2</v>
      </c>
      <c r="AT3" s="6">
        <v>2</v>
      </c>
      <c r="AU3" s="6">
        <v>2</v>
      </c>
      <c r="AV3" s="6">
        <v>2</v>
      </c>
      <c r="AW3" s="6">
        <v>1</v>
      </c>
      <c r="AX3" s="6">
        <v>1</v>
      </c>
      <c r="AY3" s="6">
        <v>0</v>
      </c>
      <c r="AZ3" s="6">
        <v>1</v>
      </c>
      <c r="BA3" s="6">
        <v>2</v>
      </c>
      <c r="BB3" s="6">
        <v>2</v>
      </c>
      <c r="BC3" s="6">
        <v>9</v>
      </c>
      <c r="BD3" s="6">
        <v>8</v>
      </c>
      <c r="BE3" s="6">
        <v>1</v>
      </c>
      <c r="BF3" s="6">
        <v>1</v>
      </c>
      <c r="BG3" s="6">
        <v>1</v>
      </c>
      <c r="BH3" s="6">
        <v>1</v>
      </c>
    </row>
    <row r="4" spans="1:60" s="4" customFormat="1" ht="105" customHeight="1" x14ac:dyDescent="0.3">
      <c r="A4" s="2" t="s">
        <v>7</v>
      </c>
      <c r="B4" s="3" t="s">
        <v>78</v>
      </c>
      <c r="C4" s="3" t="s">
        <v>32</v>
      </c>
      <c r="D4" s="6">
        <v>218</v>
      </c>
      <c r="E4" s="6">
        <v>4</v>
      </c>
      <c r="F4" s="6">
        <v>4</v>
      </c>
      <c r="G4" s="6">
        <v>5</v>
      </c>
      <c r="H4" s="6">
        <v>4</v>
      </c>
      <c r="I4" s="6">
        <v>3</v>
      </c>
      <c r="J4" s="6">
        <v>3</v>
      </c>
      <c r="K4" s="6">
        <v>1</v>
      </c>
      <c r="L4" s="6">
        <v>3</v>
      </c>
      <c r="M4" s="6">
        <v>1</v>
      </c>
      <c r="N4" s="6">
        <v>1</v>
      </c>
      <c r="O4" s="6">
        <v>1</v>
      </c>
      <c r="P4" s="6">
        <v>1</v>
      </c>
      <c r="Q4" s="6"/>
      <c r="R4" s="6">
        <v>0</v>
      </c>
      <c r="S4" s="6">
        <v>1</v>
      </c>
      <c r="T4" s="6">
        <v>0</v>
      </c>
      <c r="U4" s="6"/>
      <c r="V4" s="6">
        <v>0</v>
      </c>
      <c r="W4" s="6">
        <v>1</v>
      </c>
      <c r="X4" s="6">
        <v>0</v>
      </c>
      <c r="Y4" s="6"/>
      <c r="Z4" s="6">
        <v>0</v>
      </c>
      <c r="AA4" s="6"/>
      <c r="AB4" s="6">
        <v>0</v>
      </c>
      <c r="AC4" s="6"/>
      <c r="AD4" s="6">
        <v>0</v>
      </c>
      <c r="AE4" s="6"/>
      <c r="AF4" s="6">
        <v>0</v>
      </c>
      <c r="AG4" s="6">
        <v>2</v>
      </c>
      <c r="AH4" s="6">
        <v>2</v>
      </c>
      <c r="AI4" s="6">
        <v>1</v>
      </c>
      <c r="AJ4" s="6">
        <v>2</v>
      </c>
      <c r="AK4" s="6">
        <v>5</v>
      </c>
      <c r="AL4" s="6">
        <v>5</v>
      </c>
      <c r="AM4" s="6">
        <v>5</v>
      </c>
      <c r="AN4" s="6">
        <v>5</v>
      </c>
      <c r="AO4" s="6"/>
      <c r="AP4" s="6">
        <v>0</v>
      </c>
      <c r="AQ4" s="6"/>
      <c r="AR4" s="6">
        <v>0</v>
      </c>
      <c r="AS4" s="6">
        <v>1</v>
      </c>
      <c r="AT4" s="6">
        <v>1</v>
      </c>
      <c r="AU4" s="6">
        <v>1</v>
      </c>
      <c r="AV4" s="6">
        <v>1</v>
      </c>
      <c r="AW4" s="6">
        <v>1</v>
      </c>
      <c r="AX4" s="6">
        <v>1</v>
      </c>
      <c r="AY4" s="6">
        <v>4</v>
      </c>
      <c r="AZ4" s="6">
        <v>4</v>
      </c>
      <c r="BA4" s="6">
        <v>2</v>
      </c>
      <c r="BB4" s="6">
        <v>2</v>
      </c>
      <c r="BC4" s="6">
        <v>2</v>
      </c>
      <c r="BD4" s="6">
        <v>2</v>
      </c>
      <c r="BE4" s="6"/>
      <c r="BF4" s="6">
        <v>0</v>
      </c>
      <c r="BG4" s="6">
        <v>0</v>
      </c>
      <c r="BH4" s="6">
        <v>0</v>
      </c>
    </row>
    <row r="5" spans="1:60" s="4" customFormat="1" ht="105" customHeight="1" x14ac:dyDescent="0.3">
      <c r="A5" s="2" t="s">
        <v>7</v>
      </c>
      <c r="B5" s="3" t="s">
        <v>80</v>
      </c>
      <c r="C5" s="5" t="s">
        <v>32</v>
      </c>
      <c r="D5" s="6">
        <v>120</v>
      </c>
      <c r="E5" s="6">
        <v>3</v>
      </c>
      <c r="F5" s="6">
        <v>3</v>
      </c>
      <c r="G5" s="6">
        <v>2</v>
      </c>
      <c r="H5" s="6">
        <v>3</v>
      </c>
      <c r="I5" s="6">
        <v>3</v>
      </c>
      <c r="J5" s="6">
        <v>3</v>
      </c>
      <c r="K5" s="6">
        <v>0</v>
      </c>
      <c r="L5" s="6">
        <v>3</v>
      </c>
      <c r="M5" s="6">
        <v>1</v>
      </c>
      <c r="N5" s="6">
        <v>1</v>
      </c>
      <c r="O5" s="6"/>
      <c r="P5" s="6">
        <v>1</v>
      </c>
      <c r="Q5" s="6"/>
      <c r="R5" s="6">
        <v>0</v>
      </c>
      <c r="S5" s="6"/>
      <c r="T5" s="6">
        <v>0</v>
      </c>
      <c r="U5" s="6"/>
      <c r="V5" s="6">
        <v>0</v>
      </c>
      <c r="W5" s="6"/>
      <c r="X5" s="6">
        <v>0</v>
      </c>
      <c r="Y5" s="6"/>
      <c r="Z5" s="6">
        <v>0</v>
      </c>
      <c r="AA5" s="6"/>
      <c r="AB5" s="6">
        <v>0</v>
      </c>
      <c r="AC5" s="6"/>
      <c r="AD5" s="6">
        <v>1</v>
      </c>
      <c r="AE5" s="6"/>
      <c r="AF5" s="6">
        <v>1</v>
      </c>
      <c r="AG5" s="6">
        <v>2</v>
      </c>
      <c r="AH5" s="6">
        <v>2</v>
      </c>
      <c r="AI5" s="6">
        <v>1</v>
      </c>
      <c r="AJ5" s="6">
        <v>2</v>
      </c>
      <c r="AK5" s="6">
        <v>5</v>
      </c>
      <c r="AL5" s="6">
        <v>4</v>
      </c>
      <c r="AM5" s="6">
        <v>5</v>
      </c>
      <c r="AN5" s="6">
        <v>4</v>
      </c>
      <c r="AO5" s="6"/>
      <c r="AP5" s="6">
        <v>0</v>
      </c>
      <c r="AQ5" s="6"/>
      <c r="AR5" s="6">
        <v>0</v>
      </c>
      <c r="AS5" s="6">
        <v>1</v>
      </c>
      <c r="AT5" s="6">
        <v>1</v>
      </c>
      <c r="AU5" s="6">
        <v>0</v>
      </c>
      <c r="AV5" s="6">
        <v>1</v>
      </c>
      <c r="AW5" s="6">
        <v>1</v>
      </c>
      <c r="AX5" s="6">
        <v>1</v>
      </c>
      <c r="AY5" s="6"/>
      <c r="AZ5" s="6"/>
      <c r="BA5" s="6">
        <v>2</v>
      </c>
      <c r="BB5" s="6">
        <v>2</v>
      </c>
      <c r="BC5" s="6">
        <v>1</v>
      </c>
      <c r="BD5" s="6">
        <v>1</v>
      </c>
      <c r="BE5" s="6"/>
      <c r="BF5" s="6">
        <v>0</v>
      </c>
      <c r="BG5" s="6">
        <v>0</v>
      </c>
      <c r="BH5" s="6">
        <v>0</v>
      </c>
    </row>
    <row r="6" spans="1:60" s="4" customFormat="1" ht="105" customHeight="1" x14ac:dyDescent="0.3">
      <c r="A6" s="2" t="s">
        <v>7</v>
      </c>
      <c r="B6" s="3" t="s">
        <v>111</v>
      </c>
      <c r="C6" s="3" t="s">
        <v>32</v>
      </c>
      <c r="D6" s="7">
        <v>34</v>
      </c>
      <c r="E6" s="6">
        <v>2</v>
      </c>
      <c r="F6" s="6">
        <v>1</v>
      </c>
      <c r="G6" s="6">
        <v>2</v>
      </c>
      <c r="H6" s="6">
        <v>1</v>
      </c>
      <c r="I6" s="6">
        <v>2</v>
      </c>
      <c r="J6" s="6">
        <v>2</v>
      </c>
      <c r="K6" s="6"/>
      <c r="L6" s="6">
        <v>2</v>
      </c>
      <c r="M6" s="6">
        <v>1</v>
      </c>
      <c r="N6" s="6">
        <v>0</v>
      </c>
      <c r="O6" s="6"/>
      <c r="P6" s="6">
        <v>0</v>
      </c>
      <c r="Q6" s="6"/>
      <c r="R6" s="6">
        <v>0</v>
      </c>
      <c r="S6" s="6"/>
      <c r="T6" s="6">
        <v>0</v>
      </c>
      <c r="U6" s="6">
        <v>0</v>
      </c>
      <c r="V6" s="6"/>
      <c r="W6" s="6">
        <v>0</v>
      </c>
      <c r="X6" s="6"/>
      <c r="Y6" s="6"/>
      <c r="Z6" s="6">
        <v>0</v>
      </c>
      <c r="AA6" s="6"/>
      <c r="AB6" s="6">
        <v>0</v>
      </c>
      <c r="AC6" s="6"/>
      <c r="AD6" s="6">
        <v>0</v>
      </c>
      <c r="AE6" s="6"/>
      <c r="AF6" s="6">
        <v>0</v>
      </c>
      <c r="AG6" s="6">
        <v>2</v>
      </c>
      <c r="AH6" s="6">
        <v>2</v>
      </c>
      <c r="AI6" s="6">
        <v>1</v>
      </c>
      <c r="AJ6" s="6">
        <v>2</v>
      </c>
      <c r="AK6" s="6">
        <v>4</v>
      </c>
      <c r="AL6" s="6">
        <v>3</v>
      </c>
      <c r="AM6" s="6">
        <v>2</v>
      </c>
      <c r="AN6" s="6">
        <v>3</v>
      </c>
      <c r="AO6" s="6"/>
      <c r="AP6" s="6">
        <v>0</v>
      </c>
      <c r="AQ6" s="6"/>
      <c r="AR6" s="6">
        <v>0</v>
      </c>
      <c r="AS6" s="6"/>
      <c r="AT6" s="6">
        <v>0</v>
      </c>
      <c r="AU6" s="6">
        <v>1</v>
      </c>
      <c r="AV6" s="6">
        <v>0</v>
      </c>
      <c r="AW6" s="6">
        <v>1</v>
      </c>
      <c r="AX6" s="6">
        <v>1</v>
      </c>
      <c r="AY6" s="6"/>
      <c r="AZ6" s="6"/>
      <c r="BA6" s="6">
        <v>2</v>
      </c>
      <c r="BB6" s="6">
        <v>2</v>
      </c>
      <c r="BC6" s="6">
        <v>3</v>
      </c>
      <c r="BD6" s="6">
        <v>3</v>
      </c>
      <c r="BE6" s="6"/>
      <c r="BF6" s="6">
        <v>0</v>
      </c>
      <c r="BG6" s="6"/>
      <c r="BH6" s="6">
        <v>0</v>
      </c>
    </row>
    <row r="7" spans="1:60" s="4" customFormat="1" ht="105" customHeight="1" x14ac:dyDescent="0.3">
      <c r="A7" s="2" t="s">
        <v>7</v>
      </c>
      <c r="B7" s="3" t="s">
        <v>115</v>
      </c>
      <c r="C7" s="3" t="s">
        <v>32</v>
      </c>
      <c r="D7" s="7">
        <v>89</v>
      </c>
      <c r="E7" s="6">
        <v>2</v>
      </c>
      <c r="F7" s="6">
        <v>2</v>
      </c>
      <c r="G7" s="6">
        <v>3</v>
      </c>
      <c r="H7" s="6">
        <v>2</v>
      </c>
      <c r="I7" s="6">
        <v>2</v>
      </c>
      <c r="J7" s="6">
        <v>2</v>
      </c>
      <c r="K7" s="6">
        <v>2</v>
      </c>
      <c r="L7" s="6">
        <v>2</v>
      </c>
      <c r="M7" s="6">
        <v>1</v>
      </c>
      <c r="N7" s="6">
        <v>1</v>
      </c>
      <c r="O7" s="6">
        <v>2</v>
      </c>
      <c r="P7" s="6">
        <v>1</v>
      </c>
      <c r="Q7" s="6"/>
      <c r="R7" s="6">
        <v>0</v>
      </c>
      <c r="S7" s="6"/>
      <c r="T7" s="6">
        <v>0</v>
      </c>
      <c r="U7" s="6"/>
      <c r="V7" s="6">
        <v>0</v>
      </c>
      <c r="W7" s="6">
        <v>0</v>
      </c>
      <c r="X7" s="6">
        <v>0</v>
      </c>
      <c r="Y7" s="6"/>
      <c r="Z7" s="6">
        <v>0</v>
      </c>
      <c r="AA7" s="6"/>
      <c r="AB7" s="6">
        <v>0</v>
      </c>
      <c r="AC7" s="6"/>
      <c r="AD7" s="6">
        <v>0</v>
      </c>
      <c r="AE7" s="6"/>
      <c r="AF7" s="6">
        <v>0</v>
      </c>
      <c r="AG7" s="6">
        <v>2</v>
      </c>
      <c r="AH7" s="6">
        <v>2</v>
      </c>
      <c r="AI7" s="6">
        <v>1</v>
      </c>
      <c r="AJ7" s="6">
        <v>2</v>
      </c>
      <c r="AK7" s="6">
        <v>4</v>
      </c>
      <c r="AL7" s="6">
        <v>3</v>
      </c>
      <c r="AM7" s="6">
        <v>3</v>
      </c>
      <c r="AN7" s="6">
        <v>3</v>
      </c>
      <c r="AO7" s="6"/>
      <c r="AP7" s="6">
        <v>0</v>
      </c>
      <c r="AQ7" s="6"/>
      <c r="AR7" s="6">
        <v>0</v>
      </c>
      <c r="AS7" s="6"/>
      <c r="AT7" s="6">
        <v>0</v>
      </c>
      <c r="AU7" s="6">
        <v>1</v>
      </c>
      <c r="AV7" s="6">
        <v>0</v>
      </c>
      <c r="AW7" s="6">
        <v>1</v>
      </c>
      <c r="AX7" s="6">
        <v>1</v>
      </c>
      <c r="AY7" s="6">
        <v>0</v>
      </c>
      <c r="AZ7" s="6"/>
      <c r="BA7" s="6">
        <v>2</v>
      </c>
      <c r="BB7" s="6">
        <v>2</v>
      </c>
      <c r="BC7" s="6">
        <v>1</v>
      </c>
      <c r="BD7" s="6">
        <v>1</v>
      </c>
      <c r="BE7" s="6"/>
      <c r="BF7" s="6">
        <v>0</v>
      </c>
      <c r="BG7" s="6">
        <v>0</v>
      </c>
      <c r="BH7" s="6">
        <v>0</v>
      </c>
    </row>
    <row r="8" spans="1:60" s="4" customFormat="1" ht="105" customHeight="1" x14ac:dyDescent="0.3">
      <c r="A8" s="2" t="s">
        <v>7</v>
      </c>
      <c r="B8" s="3" t="s">
        <v>142</v>
      </c>
      <c r="C8" s="3" t="s">
        <v>32</v>
      </c>
      <c r="D8" s="7">
        <v>152</v>
      </c>
      <c r="E8" s="6">
        <v>3</v>
      </c>
      <c r="F8" s="6">
        <v>3</v>
      </c>
      <c r="G8" s="6">
        <v>5</v>
      </c>
      <c r="H8" s="6">
        <v>3</v>
      </c>
      <c r="I8" s="6">
        <v>3</v>
      </c>
      <c r="J8" s="6">
        <v>3</v>
      </c>
      <c r="K8" s="6">
        <v>4</v>
      </c>
      <c r="L8" s="6">
        <v>3</v>
      </c>
      <c r="M8" s="6">
        <v>1</v>
      </c>
      <c r="N8" s="6">
        <v>1</v>
      </c>
      <c r="O8" s="6"/>
      <c r="P8" s="6">
        <v>1</v>
      </c>
      <c r="Q8" s="6"/>
      <c r="R8" s="6">
        <v>0</v>
      </c>
      <c r="S8" s="6"/>
      <c r="T8" s="6">
        <v>0</v>
      </c>
      <c r="U8" s="6"/>
      <c r="V8" s="6">
        <v>0</v>
      </c>
      <c r="W8" s="6">
        <v>0</v>
      </c>
      <c r="X8" s="6">
        <v>0</v>
      </c>
      <c r="Y8" s="6"/>
      <c r="Z8" s="6">
        <v>0</v>
      </c>
      <c r="AA8" s="6"/>
      <c r="AB8" s="6">
        <v>0</v>
      </c>
      <c r="AC8" s="6"/>
      <c r="AD8" s="6">
        <v>0</v>
      </c>
      <c r="AE8" s="6"/>
      <c r="AF8" s="6">
        <v>0</v>
      </c>
      <c r="AG8" s="6">
        <v>2</v>
      </c>
      <c r="AH8" s="6">
        <v>2</v>
      </c>
      <c r="AI8" s="6">
        <v>1</v>
      </c>
      <c r="AJ8" s="6">
        <v>2</v>
      </c>
      <c r="AK8" s="6">
        <v>5</v>
      </c>
      <c r="AL8" s="6">
        <v>4</v>
      </c>
      <c r="AM8" s="6">
        <v>4</v>
      </c>
      <c r="AN8" s="6">
        <v>4</v>
      </c>
      <c r="AO8" s="6"/>
      <c r="AP8" s="6">
        <v>0</v>
      </c>
      <c r="AQ8" s="6"/>
      <c r="AR8" s="6">
        <v>0</v>
      </c>
      <c r="AS8" s="6">
        <v>1</v>
      </c>
      <c r="AT8" s="6">
        <v>1</v>
      </c>
      <c r="AU8" s="6">
        <v>1</v>
      </c>
      <c r="AV8" s="6">
        <v>1</v>
      </c>
      <c r="AW8" s="6">
        <v>1</v>
      </c>
      <c r="AX8" s="6">
        <v>1</v>
      </c>
      <c r="AY8" s="6"/>
      <c r="AZ8" s="6">
        <v>1</v>
      </c>
      <c r="BA8" s="6">
        <v>2</v>
      </c>
      <c r="BB8" s="6">
        <v>2</v>
      </c>
      <c r="BC8" s="6">
        <v>1</v>
      </c>
      <c r="BD8" s="6">
        <v>1</v>
      </c>
      <c r="BE8" s="6"/>
      <c r="BF8" s="6">
        <v>0</v>
      </c>
      <c r="BG8" s="6">
        <v>0</v>
      </c>
      <c r="BH8" s="6">
        <v>0</v>
      </c>
    </row>
    <row r="9" spans="1:60" s="4" customFormat="1" ht="105" customHeight="1" x14ac:dyDescent="0.3">
      <c r="A9" s="2" t="s">
        <v>7</v>
      </c>
      <c r="B9" s="3" t="s">
        <v>143</v>
      </c>
      <c r="C9" s="3" t="s">
        <v>32</v>
      </c>
      <c r="D9" s="6">
        <v>182</v>
      </c>
      <c r="E9" s="6">
        <v>3</v>
      </c>
      <c r="F9" s="6">
        <v>3</v>
      </c>
      <c r="G9" s="6">
        <v>4</v>
      </c>
      <c r="H9" s="6">
        <v>3</v>
      </c>
      <c r="I9" s="6">
        <v>3</v>
      </c>
      <c r="J9" s="6">
        <v>3</v>
      </c>
      <c r="K9" s="6">
        <v>2</v>
      </c>
      <c r="L9" s="6">
        <v>3</v>
      </c>
      <c r="M9" s="6">
        <v>1</v>
      </c>
      <c r="N9" s="6">
        <v>1</v>
      </c>
      <c r="O9" s="6"/>
      <c r="P9" s="6">
        <v>1</v>
      </c>
      <c r="Q9" s="6"/>
      <c r="R9" s="6">
        <v>0</v>
      </c>
      <c r="S9" s="6"/>
      <c r="T9" s="6">
        <v>0</v>
      </c>
      <c r="U9" s="6"/>
      <c r="V9" s="6">
        <v>0</v>
      </c>
      <c r="W9" s="6"/>
      <c r="X9" s="6">
        <v>0</v>
      </c>
      <c r="Y9" s="6"/>
      <c r="Z9" s="6">
        <v>0</v>
      </c>
      <c r="AA9" s="6"/>
      <c r="AB9" s="6">
        <v>0</v>
      </c>
      <c r="AC9" s="6"/>
      <c r="AD9" s="6">
        <v>1</v>
      </c>
      <c r="AE9" s="6"/>
      <c r="AF9" s="6">
        <v>1</v>
      </c>
      <c r="AG9" s="6">
        <v>2</v>
      </c>
      <c r="AH9" s="6">
        <v>2</v>
      </c>
      <c r="AI9" s="6">
        <v>1</v>
      </c>
      <c r="AJ9" s="6">
        <v>2</v>
      </c>
      <c r="AK9" s="6">
        <v>5</v>
      </c>
      <c r="AL9" s="6">
        <v>4</v>
      </c>
      <c r="AM9" s="6">
        <v>4</v>
      </c>
      <c r="AN9" s="6">
        <v>4</v>
      </c>
      <c r="AO9" s="6"/>
      <c r="AP9" s="6">
        <v>0</v>
      </c>
      <c r="AQ9" s="6"/>
      <c r="AR9" s="6">
        <v>0</v>
      </c>
      <c r="AS9" s="6">
        <v>1</v>
      </c>
      <c r="AT9" s="6">
        <v>1</v>
      </c>
      <c r="AU9" s="6">
        <v>0</v>
      </c>
      <c r="AV9" s="6">
        <v>1</v>
      </c>
      <c r="AW9" s="6">
        <v>1</v>
      </c>
      <c r="AX9" s="6">
        <v>1</v>
      </c>
      <c r="AY9" s="6"/>
      <c r="AZ9" s="6">
        <v>1</v>
      </c>
      <c r="BA9" s="6">
        <v>2</v>
      </c>
      <c r="BB9" s="6">
        <v>2</v>
      </c>
      <c r="BC9" s="6">
        <v>0</v>
      </c>
      <c r="BD9" s="6">
        <v>1</v>
      </c>
      <c r="BE9" s="6"/>
      <c r="BF9" s="6">
        <v>0</v>
      </c>
      <c r="BG9" s="6">
        <v>1</v>
      </c>
      <c r="BH9" s="6">
        <v>0</v>
      </c>
    </row>
    <row r="10" spans="1:60" s="4" customFormat="1" ht="105" customHeight="1" x14ac:dyDescent="0.3">
      <c r="A10" s="2" t="s">
        <v>7</v>
      </c>
      <c r="B10" s="3" t="s">
        <v>249</v>
      </c>
      <c r="C10" s="5"/>
      <c r="D10" s="6"/>
      <c r="E10" s="6">
        <v>2</v>
      </c>
      <c r="F10" s="6">
        <v>3</v>
      </c>
      <c r="G10" s="6">
        <v>2</v>
      </c>
      <c r="H10" s="6">
        <v>3</v>
      </c>
      <c r="I10" s="6">
        <v>3</v>
      </c>
      <c r="J10" s="6">
        <v>5</v>
      </c>
      <c r="K10" s="6">
        <v>2</v>
      </c>
      <c r="L10" s="6">
        <v>3</v>
      </c>
      <c r="M10" s="6">
        <v>1</v>
      </c>
      <c r="N10" s="6">
        <v>2</v>
      </c>
      <c r="O10" s="6">
        <v>0</v>
      </c>
      <c r="P10" s="6">
        <v>2</v>
      </c>
      <c r="Q10" s="6">
        <v>1</v>
      </c>
      <c r="R10" s="6">
        <v>1</v>
      </c>
      <c r="S10" s="6"/>
      <c r="T10" s="6">
        <v>1</v>
      </c>
      <c r="U10" s="6">
        <v>6</v>
      </c>
      <c r="V10" s="6">
        <v>6</v>
      </c>
      <c r="W10" s="6">
        <v>2</v>
      </c>
      <c r="X10" s="6">
        <v>6</v>
      </c>
      <c r="Y10" s="6"/>
      <c r="Z10" s="6">
        <v>0</v>
      </c>
      <c r="AA10" s="6"/>
      <c r="AB10" s="6">
        <v>0</v>
      </c>
      <c r="AC10" s="6">
        <v>6</v>
      </c>
      <c r="AD10" s="6">
        <v>0</v>
      </c>
      <c r="AE10" s="6"/>
      <c r="AF10" s="6">
        <v>0</v>
      </c>
      <c r="AG10" s="6">
        <v>3</v>
      </c>
      <c r="AH10" s="6">
        <v>3</v>
      </c>
      <c r="AI10" s="6">
        <v>3</v>
      </c>
      <c r="AJ10" s="6">
        <v>3</v>
      </c>
      <c r="AK10" s="6">
        <v>3</v>
      </c>
      <c r="AL10" s="6">
        <v>7</v>
      </c>
      <c r="AM10" s="6">
        <v>6</v>
      </c>
      <c r="AN10" s="6">
        <v>7</v>
      </c>
      <c r="AO10" s="6"/>
      <c r="AP10" s="6">
        <v>0</v>
      </c>
      <c r="AQ10" s="6"/>
      <c r="AR10" s="6">
        <v>0</v>
      </c>
      <c r="AS10" s="6">
        <v>1</v>
      </c>
      <c r="AT10" s="6">
        <v>2</v>
      </c>
      <c r="AU10" s="6">
        <v>1</v>
      </c>
      <c r="AV10" s="6">
        <v>1</v>
      </c>
      <c r="AW10" s="6">
        <v>1</v>
      </c>
      <c r="AX10" s="6">
        <v>1</v>
      </c>
      <c r="AY10" s="6"/>
      <c r="AZ10" s="6">
        <v>1</v>
      </c>
      <c r="BA10" s="6">
        <v>5</v>
      </c>
      <c r="BB10" s="6">
        <v>5</v>
      </c>
      <c r="BC10" s="6">
        <v>2</v>
      </c>
      <c r="BD10" s="6">
        <v>4</v>
      </c>
      <c r="BE10" s="6">
        <v>1</v>
      </c>
      <c r="BF10" s="6">
        <v>1</v>
      </c>
      <c r="BG10" s="6">
        <v>1</v>
      </c>
      <c r="BH10" s="6">
        <v>1</v>
      </c>
    </row>
    <row r="11" spans="1:60" s="4" customFormat="1" ht="105" customHeight="1" x14ac:dyDescent="0.3">
      <c r="A11" s="2" t="s">
        <v>7</v>
      </c>
      <c r="B11" s="3" t="s">
        <v>161</v>
      </c>
      <c r="C11" s="3" t="s">
        <v>32</v>
      </c>
      <c r="D11" s="6">
        <f>302+186</f>
        <v>488</v>
      </c>
      <c r="E11" s="6">
        <v>6</v>
      </c>
      <c r="F11" s="6">
        <v>7</v>
      </c>
      <c r="G11" s="6">
        <v>6</v>
      </c>
      <c r="H11" s="6">
        <v>7</v>
      </c>
      <c r="I11" s="6">
        <v>4</v>
      </c>
      <c r="J11" s="6">
        <v>4</v>
      </c>
      <c r="K11" s="6">
        <v>4</v>
      </c>
      <c r="L11" s="6">
        <v>5</v>
      </c>
      <c r="M11" s="6">
        <v>1</v>
      </c>
      <c r="N11" s="6">
        <v>1</v>
      </c>
      <c r="O11" s="6">
        <v>1</v>
      </c>
      <c r="P11" s="6">
        <v>1</v>
      </c>
      <c r="Q11" s="6"/>
      <c r="R11" s="6">
        <v>0</v>
      </c>
      <c r="S11" s="6">
        <v>0</v>
      </c>
      <c r="T11" s="6">
        <v>0</v>
      </c>
      <c r="U11" s="6"/>
      <c r="V11" s="6">
        <v>0</v>
      </c>
      <c r="W11" s="6">
        <v>1</v>
      </c>
      <c r="X11" s="6">
        <v>0</v>
      </c>
      <c r="Y11" s="6"/>
      <c r="Z11" s="6">
        <v>0</v>
      </c>
      <c r="AA11" s="6"/>
      <c r="AB11" s="6">
        <v>0</v>
      </c>
      <c r="AC11" s="6"/>
      <c r="AD11" s="6">
        <v>1</v>
      </c>
      <c r="AE11" s="6"/>
      <c r="AF11" s="6">
        <v>1</v>
      </c>
      <c r="AG11" s="6">
        <v>2</v>
      </c>
      <c r="AH11" s="6">
        <v>2</v>
      </c>
      <c r="AI11" s="6">
        <v>6</v>
      </c>
      <c r="AJ11" s="6">
        <v>2</v>
      </c>
      <c r="AK11" s="6">
        <v>5</v>
      </c>
      <c r="AL11" s="6">
        <v>6</v>
      </c>
      <c r="AM11" s="6">
        <v>5</v>
      </c>
      <c r="AN11" s="6">
        <v>6</v>
      </c>
      <c r="AO11" s="6"/>
      <c r="AP11" s="6">
        <v>0</v>
      </c>
      <c r="AQ11" s="6"/>
      <c r="AR11" s="6">
        <v>0</v>
      </c>
      <c r="AS11" s="6">
        <v>2</v>
      </c>
      <c r="AT11" s="6">
        <v>1</v>
      </c>
      <c r="AU11" s="6">
        <v>2</v>
      </c>
      <c r="AV11" s="6">
        <v>2</v>
      </c>
      <c r="AW11" s="6">
        <v>1</v>
      </c>
      <c r="AX11" s="6">
        <v>1</v>
      </c>
      <c r="AY11" s="6">
        <v>1</v>
      </c>
      <c r="AZ11" s="6">
        <v>1</v>
      </c>
      <c r="BA11" s="6">
        <v>2</v>
      </c>
      <c r="BB11" s="6">
        <v>2</v>
      </c>
      <c r="BC11" s="6">
        <v>2</v>
      </c>
      <c r="BD11" s="6">
        <v>1</v>
      </c>
      <c r="BE11" s="6">
        <v>1</v>
      </c>
      <c r="BF11" s="6">
        <v>1</v>
      </c>
      <c r="BG11" s="6">
        <v>0</v>
      </c>
      <c r="BH11" s="6"/>
    </row>
    <row r="12" spans="1:60" s="4" customFormat="1" ht="105" customHeight="1" x14ac:dyDescent="0.3">
      <c r="A12" s="2" t="s">
        <v>7</v>
      </c>
      <c r="B12" s="3" t="s">
        <v>170</v>
      </c>
      <c r="C12" s="3" t="s">
        <v>34</v>
      </c>
      <c r="D12" s="6">
        <v>215</v>
      </c>
      <c r="E12" s="6">
        <v>6</v>
      </c>
      <c r="F12" s="6">
        <v>5</v>
      </c>
      <c r="G12" s="6">
        <v>3</v>
      </c>
      <c r="H12" s="6">
        <v>5</v>
      </c>
      <c r="I12" s="6">
        <v>4</v>
      </c>
      <c r="J12" s="6">
        <v>3</v>
      </c>
      <c r="K12" s="6">
        <v>0</v>
      </c>
      <c r="L12" s="6">
        <v>4</v>
      </c>
      <c r="M12" s="6">
        <v>1</v>
      </c>
      <c r="N12" s="6">
        <v>1</v>
      </c>
      <c r="O12" s="6">
        <v>0</v>
      </c>
      <c r="P12" s="6">
        <v>1</v>
      </c>
      <c r="Q12" s="6"/>
      <c r="R12" s="6">
        <v>0</v>
      </c>
      <c r="S12" s="6"/>
      <c r="T12" s="6">
        <v>0</v>
      </c>
      <c r="U12" s="6"/>
      <c r="V12" s="6">
        <v>0</v>
      </c>
      <c r="W12" s="6">
        <v>0</v>
      </c>
      <c r="X12" s="6">
        <v>0</v>
      </c>
      <c r="Y12" s="6"/>
      <c r="Z12" s="6">
        <v>0</v>
      </c>
      <c r="AA12" s="6"/>
      <c r="AB12" s="6">
        <v>0</v>
      </c>
      <c r="AC12" s="6"/>
      <c r="AD12" s="6">
        <v>1</v>
      </c>
      <c r="AE12" s="6"/>
      <c r="AF12" s="6">
        <v>1</v>
      </c>
      <c r="AG12" s="6">
        <v>2</v>
      </c>
      <c r="AH12" s="6">
        <v>2</v>
      </c>
      <c r="AI12" s="6">
        <v>1</v>
      </c>
      <c r="AJ12" s="6">
        <v>2</v>
      </c>
      <c r="AK12" s="6">
        <v>5</v>
      </c>
      <c r="AL12" s="6">
        <v>5</v>
      </c>
      <c r="AM12" s="6">
        <v>1</v>
      </c>
      <c r="AN12" s="6">
        <v>5</v>
      </c>
      <c r="AO12" s="6"/>
      <c r="AP12" s="6">
        <v>0</v>
      </c>
      <c r="AQ12" s="6"/>
      <c r="AR12" s="6">
        <v>0</v>
      </c>
      <c r="AS12" s="6">
        <v>1</v>
      </c>
      <c r="AT12" s="6">
        <v>1</v>
      </c>
      <c r="AU12" s="6">
        <v>1</v>
      </c>
      <c r="AV12" s="6">
        <v>1</v>
      </c>
      <c r="AW12" s="6">
        <v>1</v>
      </c>
      <c r="AX12" s="6">
        <v>1</v>
      </c>
      <c r="AY12" s="6">
        <v>0</v>
      </c>
      <c r="AZ12" s="6">
        <v>1</v>
      </c>
      <c r="BA12" s="6">
        <v>2</v>
      </c>
      <c r="BB12" s="6">
        <v>2</v>
      </c>
      <c r="BC12" s="6"/>
      <c r="BD12" s="6">
        <v>1</v>
      </c>
      <c r="BE12" s="6"/>
      <c r="BF12" s="6">
        <v>0</v>
      </c>
      <c r="BG12" s="6">
        <v>0</v>
      </c>
      <c r="BH12" s="6">
        <v>0</v>
      </c>
    </row>
    <row r="13" spans="1:60" s="4" customFormat="1" ht="105" customHeight="1" x14ac:dyDescent="0.3">
      <c r="A13" s="2" t="s">
        <v>7</v>
      </c>
      <c r="B13" s="3" t="s">
        <v>211</v>
      </c>
      <c r="C13" s="3" t="s">
        <v>32</v>
      </c>
      <c r="D13" s="6">
        <v>407</v>
      </c>
      <c r="E13" s="6">
        <v>6</v>
      </c>
      <c r="F13" s="6">
        <v>6</v>
      </c>
      <c r="G13" s="6">
        <v>4</v>
      </c>
      <c r="H13" s="6">
        <v>6</v>
      </c>
      <c r="I13" s="6">
        <v>4</v>
      </c>
      <c r="J13" s="6">
        <v>4</v>
      </c>
      <c r="K13" s="6">
        <v>3</v>
      </c>
      <c r="L13" s="6">
        <v>4</v>
      </c>
      <c r="M13" s="6">
        <v>1</v>
      </c>
      <c r="N13" s="6">
        <v>1</v>
      </c>
      <c r="O13" s="6">
        <v>2</v>
      </c>
      <c r="P13" s="6">
        <v>1</v>
      </c>
      <c r="Q13" s="6"/>
      <c r="R13" s="6">
        <v>0</v>
      </c>
      <c r="S13" s="6"/>
      <c r="T13" s="6">
        <v>0</v>
      </c>
      <c r="U13" s="6"/>
      <c r="V13" s="6">
        <v>0</v>
      </c>
      <c r="W13" s="6"/>
      <c r="X13" s="6">
        <v>0</v>
      </c>
      <c r="Y13" s="6"/>
      <c r="Z13" s="6">
        <v>0</v>
      </c>
      <c r="AA13" s="6"/>
      <c r="AB13" s="6">
        <v>0</v>
      </c>
      <c r="AC13" s="6"/>
      <c r="AD13" s="6">
        <v>1</v>
      </c>
      <c r="AE13" s="6"/>
      <c r="AF13" s="6">
        <v>1</v>
      </c>
      <c r="AG13" s="6">
        <v>2</v>
      </c>
      <c r="AH13" s="6">
        <v>2</v>
      </c>
      <c r="AI13" s="6">
        <v>3</v>
      </c>
      <c r="AJ13" s="6">
        <v>2</v>
      </c>
      <c r="AK13" s="6">
        <v>5</v>
      </c>
      <c r="AL13" s="6">
        <v>5</v>
      </c>
      <c r="AM13" s="6">
        <v>7</v>
      </c>
      <c r="AN13" s="6">
        <v>5</v>
      </c>
      <c r="AO13" s="6"/>
      <c r="AP13" s="6">
        <v>0</v>
      </c>
      <c r="AQ13" s="6"/>
      <c r="AR13" s="6">
        <v>0</v>
      </c>
      <c r="AS13" s="6">
        <f>2-1</f>
        <v>1</v>
      </c>
      <c r="AT13" s="6">
        <v>1</v>
      </c>
      <c r="AU13" s="6">
        <v>0</v>
      </c>
      <c r="AV13" s="6">
        <v>1</v>
      </c>
      <c r="AW13" s="6">
        <v>1</v>
      </c>
      <c r="AX13" s="6">
        <v>1</v>
      </c>
      <c r="AY13" s="6"/>
      <c r="AZ13" s="6">
        <v>1</v>
      </c>
      <c r="BA13" s="6">
        <v>2</v>
      </c>
      <c r="BB13" s="6">
        <v>2</v>
      </c>
      <c r="BC13" s="6"/>
      <c r="BD13" s="6">
        <v>1</v>
      </c>
      <c r="BE13" s="6">
        <v>1</v>
      </c>
      <c r="BF13" s="6">
        <v>1</v>
      </c>
      <c r="BG13" s="6">
        <v>1</v>
      </c>
      <c r="BH13" s="6">
        <v>1</v>
      </c>
    </row>
    <row r="14" spans="1:60" s="4" customFormat="1" ht="105" customHeight="1" x14ac:dyDescent="0.3">
      <c r="A14" s="2" t="s">
        <v>0</v>
      </c>
      <c r="B14" s="3" t="s">
        <v>41</v>
      </c>
      <c r="C14" s="3" t="s">
        <v>32</v>
      </c>
      <c r="D14" s="6">
        <v>253</v>
      </c>
      <c r="E14" s="6">
        <v>4</v>
      </c>
      <c r="F14" s="6">
        <v>4</v>
      </c>
      <c r="G14" s="6">
        <v>2</v>
      </c>
      <c r="H14" s="6">
        <v>4</v>
      </c>
      <c r="I14" s="6">
        <v>3</v>
      </c>
      <c r="J14" s="6">
        <v>3</v>
      </c>
      <c r="K14" s="6">
        <v>4</v>
      </c>
      <c r="L14" s="6">
        <v>3</v>
      </c>
      <c r="M14" s="6">
        <v>1</v>
      </c>
      <c r="N14" s="6">
        <v>1</v>
      </c>
      <c r="O14" s="6"/>
      <c r="P14" s="6">
        <v>1</v>
      </c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>
        <v>2</v>
      </c>
      <c r="AH14" s="6">
        <v>2</v>
      </c>
      <c r="AI14" s="6">
        <v>1</v>
      </c>
      <c r="AJ14" s="6">
        <v>2</v>
      </c>
      <c r="AK14" s="6">
        <v>5</v>
      </c>
      <c r="AL14" s="6">
        <v>5</v>
      </c>
      <c r="AM14" s="6">
        <v>6</v>
      </c>
      <c r="AN14" s="6">
        <v>5</v>
      </c>
      <c r="AO14" s="6"/>
      <c r="AP14" s="6"/>
      <c r="AQ14" s="6"/>
      <c r="AR14" s="6"/>
      <c r="AS14" s="6">
        <v>1</v>
      </c>
      <c r="AT14" s="6">
        <v>1</v>
      </c>
      <c r="AU14" s="6">
        <v>1</v>
      </c>
      <c r="AV14" s="6">
        <v>1</v>
      </c>
      <c r="AW14" s="6">
        <v>1</v>
      </c>
      <c r="AX14" s="6">
        <v>1</v>
      </c>
      <c r="AY14" s="6">
        <v>1</v>
      </c>
      <c r="AZ14" s="6">
        <v>1</v>
      </c>
      <c r="BA14" s="6">
        <v>2</v>
      </c>
      <c r="BB14" s="6">
        <v>1</v>
      </c>
      <c r="BC14" s="6">
        <v>2</v>
      </c>
      <c r="BD14" s="6">
        <v>2</v>
      </c>
      <c r="BE14" s="6"/>
      <c r="BF14" s="6"/>
      <c r="BG14" s="6">
        <v>0</v>
      </c>
      <c r="BH14" s="6"/>
    </row>
    <row r="15" spans="1:60" s="4" customFormat="1" ht="105" customHeight="1" x14ac:dyDescent="0.3">
      <c r="A15" s="2" t="s">
        <v>0</v>
      </c>
      <c r="B15" s="3" t="s">
        <v>42</v>
      </c>
      <c r="C15" s="3" t="s">
        <v>32</v>
      </c>
      <c r="D15" s="6">
        <v>52</v>
      </c>
      <c r="E15" s="6">
        <v>2</v>
      </c>
      <c r="F15" s="6">
        <v>2</v>
      </c>
      <c r="G15" s="6">
        <v>2</v>
      </c>
      <c r="H15" s="6">
        <v>2</v>
      </c>
      <c r="I15" s="6">
        <v>2</v>
      </c>
      <c r="J15" s="6">
        <v>2</v>
      </c>
      <c r="K15" s="6">
        <v>1</v>
      </c>
      <c r="L15" s="6">
        <v>2</v>
      </c>
      <c r="M15" s="6">
        <v>1</v>
      </c>
      <c r="N15" s="6">
        <v>1</v>
      </c>
      <c r="O15" s="6"/>
      <c r="P15" s="6">
        <v>1</v>
      </c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>
        <v>2</v>
      </c>
      <c r="AH15" s="6">
        <v>2</v>
      </c>
      <c r="AI15" s="6">
        <v>2</v>
      </c>
      <c r="AJ15" s="6">
        <v>2</v>
      </c>
      <c r="AK15" s="6">
        <v>4</v>
      </c>
      <c r="AL15" s="6">
        <v>4</v>
      </c>
      <c r="AM15" s="6">
        <v>5</v>
      </c>
      <c r="AN15" s="6">
        <v>4</v>
      </c>
      <c r="AO15" s="6"/>
      <c r="AP15" s="6"/>
      <c r="AQ15" s="6"/>
      <c r="AR15" s="6"/>
      <c r="AS15" s="6"/>
      <c r="AT15" s="6">
        <v>1</v>
      </c>
      <c r="AU15" s="6">
        <v>0</v>
      </c>
      <c r="AV15" s="6">
        <v>1</v>
      </c>
      <c r="AW15" s="6">
        <v>1</v>
      </c>
      <c r="AX15" s="6">
        <v>1</v>
      </c>
      <c r="AY15" s="6"/>
      <c r="AZ15" s="6"/>
      <c r="BA15" s="6">
        <v>2</v>
      </c>
      <c r="BB15" s="6">
        <v>1</v>
      </c>
      <c r="BC15" s="6">
        <v>0</v>
      </c>
      <c r="BD15" s="6"/>
      <c r="BE15" s="6"/>
      <c r="BF15" s="6"/>
      <c r="BG15" s="6">
        <v>1</v>
      </c>
      <c r="BH15" s="6">
        <v>1</v>
      </c>
    </row>
    <row r="16" spans="1:60" s="4" customFormat="1" ht="105" customHeight="1" x14ac:dyDescent="0.3">
      <c r="A16" s="2" t="s">
        <v>0</v>
      </c>
      <c r="B16" s="3" t="s">
        <v>46</v>
      </c>
      <c r="C16" s="5" t="s">
        <v>32</v>
      </c>
      <c r="D16" s="6">
        <v>501</v>
      </c>
      <c r="E16" s="6">
        <v>7</v>
      </c>
      <c r="F16" s="6">
        <v>9</v>
      </c>
      <c r="G16" s="6">
        <v>10</v>
      </c>
      <c r="H16" s="6">
        <v>8</v>
      </c>
      <c r="I16" s="6">
        <v>4</v>
      </c>
      <c r="J16" s="6">
        <v>6</v>
      </c>
      <c r="K16" s="6">
        <v>7</v>
      </c>
      <c r="L16" s="6">
        <v>4</v>
      </c>
      <c r="M16" s="6">
        <v>1</v>
      </c>
      <c r="N16" s="6">
        <v>1</v>
      </c>
      <c r="O16" s="6">
        <v>2</v>
      </c>
      <c r="P16" s="6">
        <v>1</v>
      </c>
      <c r="Q16" s="6"/>
      <c r="R16" s="6"/>
      <c r="S16" s="6"/>
      <c r="T16" s="6"/>
      <c r="U16" s="6"/>
      <c r="V16" s="6"/>
      <c r="W16" s="6">
        <v>1</v>
      </c>
      <c r="X16" s="6"/>
      <c r="Y16" s="6"/>
      <c r="Z16" s="6"/>
      <c r="AA16" s="6"/>
      <c r="AB16" s="6"/>
      <c r="AC16" s="6"/>
      <c r="AD16" s="6"/>
      <c r="AE16" s="6"/>
      <c r="AF16" s="6"/>
      <c r="AG16" s="6">
        <v>2</v>
      </c>
      <c r="AH16" s="6">
        <v>2</v>
      </c>
      <c r="AI16" s="6">
        <v>4</v>
      </c>
      <c r="AJ16" s="6">
        <v>2</v>
      </c>
      <c r="AK16" s="6">
        <v>5</v>
      </c>
      <c r="AL16" s="6">
        <v>5</v>
      </c>
      <c r="AM16" s="6">
        <v>12</v>
      </c>
      <c r="AN16" s="6">
        <v>3</v>
      </c>
      <c r="AO16" s="6"/>
      <c r="AP16" s="6"/>
      <c r="AQ16" s="6"/>
      <c r="AR16" s="6"/>
      <c r="AS16" s="6">
        <v>2</v>
      </c>
      <c r="AT16" s="6">
        <v>1</v>
      </c>
      <c r="AU16" s="6">
        <v>2</v>
      </c>
      <c r="AV16" s="6">
        <v>1</v>
      </c>
      <c r="AW16" s="6">
        <v>1</v>
      </c>
      <c r="AX16" s="6">
        <v>1</v>
      </c>
      <c r="AY16" s="6">
        <v>2</v>
      </c>
      <c r="AZ16" s="6">
        <v>2</v>
      </c>
      <c r="BA16" s="6">
        <v>2</v>
      </c>
      <c r="BB16" s="6">
        <v>3</v>
      </c>
      <c r="BC16" s="6">
        <v>6</v>
      </c>
      <c r="BD16" s="6">
        <v>6</v>
      </c>
      <c r="BE16" s="6">
        <v>1</v>
      </c>
      <c r="BF16" s="6">
        <v>1</v>
      </c>
      <c r="BG16" s="6">
        <v>0</v>
      </c>
      <c r="BH16" s="6"/>
    </row>
    <row r="17" spans="1:60" s="4" customFormat="1" ht="105" customHeight="1" x14ac:dyDescent="0.3">
      <c r="A17" s="2" t="s">
        <v>0</v>
      </c>
      <c r="B17" s="3" t="s">
        <v>47</v>
      </c>
      <c r="C17" s="3" t="s">
        <v>34</v>
      </c>
      <c r="D17" s="6">
        <v>272</v>
      </c>
      <c r="E17" s="6">
        <v>7</v>
      </c>
      <c r="F17" s="6">
        <v>6</v>
      </c>
      <c r="G17" s="6">
        <v>4</v>
      </c>
      <c r="H17" s="6">
        <v>6</v>
      </c>
      <c r="I17" s="6">
        <v>4</v>
      </c>
      <c r="J17" s="6">
        <v>3</v>
      </c>
      <c r="K17" s="6">
        <v>2</v>
      </c>
      <c r="L17" s="6">
        <v>3</v>
      </c>
      <c r="M17" s="6">
        <v>1</v>
      </c>
      <c r="N17" s="6">
        <v>1</v>
      </c>
      <c r="O17" s="6">
        <v>0</v>
      </c>
      <c r="P17" s="6">
        <v>1</v>
      </c>
      <c r="Q17" s="6"/>
      <c r="R17" s="6"/>
      <c r="S17" s="6">
        <v>1</v>
      </c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>
        <v>2</v>
      </c>
      <c r="AH17" s="6">
        <v>2</v>
      </c>
      <c r="AI17" s="6">
        <v>2</v>
      </c>
      <c r="AJ17" s="6">
        <v>2</v>
      </c>
      <c r="AK17" s="6">
        <v>5</v>
      </c>
      <c r="AL17" s="6">
        <v>5</v>
      </c>
      <c r="AM17" s="6">
        <v>12</v>
      </c>
      <c r="AN17" s="6">
        <v>5</v>
      </c>
      <c r="AO17" s="6"/>
      <c r="AP17" s="6"/>
      <c r="AQ17" s="6"/>
      <c r="AR17" s="6"/>
      <c r="AS17" s="6">
        <v>1</v>
      </c>
      <c r="AT17" s="6">
        <v>1</v>
      </c>
      <c r="AU17" s="6">
        <v>3</v>
      </c>
      <c r="AV17" s="6">
        <v>1</v>
      </c>
      <c r="AW17" s="6">
        <v>1</v>
      </c>
      <c r="AX17" s="6">
        <v>1</v>
      </c>
      <c r="AY17" s="6">
        <v>1</v>
      </c>
      <c r="AZ17" s="6">
        <v>1</v>
      </c>
      <c r="BA17" s="6">
        <v>2</v>
      </c>
      <c r="BB17" s="6">
        <v>1</v>
      </c>
      <c r="BC17" s="6">
        <v>4</v>
      </c>
      <c r="BD17" s="6">
        <v>5</v>
      </c>
      <c r="BE17" s="6"/>
      <c r="BF17" s="6"/>
      <c r="BG17" s="6">
        <v>1</v>
      </c>
      <c r="BH17" s="6">
        <v>1</v>
      </c>
    </row>
    <row r="18" spans="1:60" s="4" customFormat="1" ht="105" customHeight="1" x14ac:dyDescent="0.3">
      <c r="A18" s="2" t="s">
        <v>0</v>
      </c>
      <c r="B18" s="3" t="s">
        <v>53</v>
      </c>
      <c r="C18" s="3" t="s">
        <v>32</v>
      </c>
      <c r="D18" s="6">
        <v>254</v>
      </c>
      <c r="E18" s="6">
        <v>4</v>
      </c>
      <c r="F18" s="6">
        <v>6</v>
      </c>
      <c r="G18" s="6">
        <v>6</v>
      </c>
      <c r="H18" s="6">
        <v>6</v>
      </c>
      <c r="I18" s="6">
        <v>3</v>
      </c>
      <c r="J18" s="6">
        <v>4</v>
      </c>
      <c r="K18" s="6">
        <v>4</v>
      </c>
      <c r="L18" s="6">
        <v>3</v>
      </c>
      <c r="M18" s="6">
        <v>1</v>
      </c>
      <c r="N18" s="6">
        <v>1</v>
      </c>
      <c r="O18" s="6">
        <v>2</v>
      </c>
      <c r="P18" s="6">
        <v>1</v>
      </c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>
        <v>2</v>
      </c>
      <c r="AH18" s="6">
        <v>2</v>
      </c>
      <c r="AI18" s="6">
        <v>2</v>
      </c>
      <c r="AJ18" s="6">
        <v>2</v>
      </c>
      <c r="AK18" s="6">
        <v>5</v>
      </c>
      <c r="AL18" s="6">
        <v>5</v>
      </c>
      <c r="AM18" s="6">
        <v>16</v>
      </c>
      <c r="AN18" s="6">
        <v>5</v>
      </c>
      <c r="AO18" s="6"/>
      <c r="AP18" s="6"/>
      <c r="AQ18" s="6"/>
      <c r="AR18" s="6"/>
      <c r="AS18" s="6">
        <v>1</v>
      </c>
      <c r="AT18" s="6">
        <v>1</v>
      </c>
      <c r="AU18" s="6">
        <v>1</v>
      </c>
      <c r="AV18" s="6">
        <v>1</v>
      </c>
      <c r="AW18" s="6">
        <v>1</v>
      </c>
      <c r="AX18" s="6">
        <v>1</v>
      </c>
      <c r="AY18" s="6"/>
      <c r="AZ18" s="6">
        <v>1</v>
      </c>
      <c r="BA18" s="6">
        <v>2</v>
      </c>
      <c r="BB18" s="6">
        <v>2</v>
      </c>
      <c r="BC18" s="6">
        <v>3</v>
      </c>
      <c r="BD18" s="6">
        <v>3</v>
      </c>
      <c r="BE18" s="6"/>
      <c r="BF18" s="6"/>
      <c r="BG18" s="6">
        <v>0</v>
      </c>
      <c r="BH18" s="6"/>
    </row>
    <row r="19" spans="1:60" s="4" customFormat="1" ht="105" customHeight="1" x14ac:dyDescent="0.3">
      <c r="A19" s="2" t="s">
        <v>0</v>
      </c>
      <c r="B19" s="3" t="s">
        <v>66</v>
      </c>
      <c r="C19" s="5" t="s">
        <v>34</v>
      </c>
      <c r="D19" s="6">
        <v>581</v>
      </c>
      <c r="E19" s="6">
        <v>13</v>
      </c>
      <c r="F19" s="6">
        <v>5</v>
      </c>
      <c r="G19" s="6">
        <v>6</v>
      </c>
      <c r="H19" s="6">
        <v>6</v>
      </c>
      <c r="I19" s="6">
        <v>5</v>
      </c>
      <c r="J19" s="6">
        <v>5</v>
      </c>
      <c r="K19" s="6">
        <v>3</v>
      </c>
      <c r="L19" s="6">
        <v>5</v>
      </c>
      <c r="M19" s="6">
        <v>1</v>
      </c>
      <c r="N19" s="6">
        <v>1</v>
      </c>
      <c r="O19" s="6">
        <v>3</v>
      </c>
      <c r="P19" s="6">
        <v>1</v>
      </c>
      <c r="Q19" s="6"/>
      <c r="R19" s="6"/>
      <c r="S19" s="6"/>
      <c r="T19" s="6"/>
      <c r="U19" s="6"/>
      <c r="V19" s="6"/>
      <c r="W19" s="6">
        <v>0</v>
      </c>
      <c r="X19" s="6"/>
      <c r="Y19" s="6"/>
      <c r="Z19" s="6"/>
      <c r="AA19" s="6"/>
      <c r="AB19" s="6"/>
      <c r="AC19" s="6"/>
      <c r="AD19" s="6"/>
      <c r="AE19" s="6"/>
      <c r="AF19" s="6"/>
      <c r="AG19" s="6">
        <v>2</v>
      </c>
      <c r="AH19" s="6">
        <v>2</v>
      </c>
      <c r="AI19" s="6">
        <v>2</v>
      </c>
      <c r="AJ19" s="6">
        <v>2</v>
      </c>
      <c r="AK19" s="6">
        <v>5</v>
      </c>
      <c r="AL19" s="6">
        <v>5</v>
      </c>
      <c r="AM19" s="6">
        <v>7</v>
      </c>
      <c r="AN19" s="6">
        <v>5</v>
      </c>
      <c r="AO19" s="6"/>
      <c r="AP19" s="6"/>
      <c r="AQ19" s="6"/>
      <c r="AR19" s="6"/>
      <c r="AS19" s="6">
        <v>2</v>
      </c>
      <c r="AT19" s="6">
        <v>1</v>
      </c>
      <c r="AU19" s="6">
        <v>2</v>
      </c>
      <c r="AV19" s="6">
        <v>1</v>
      </c>
      <c r="AW19" s="6">
        <v>1</v>
      </c>
      <c r="AX19" s="6">
        <v>1</v>
      </c>
      <c r="AY19" s="6"/>
      <c r="AZ19" s="6">
        <v>1</v>
      </c>
      <c r="BA19" s="6">
        <v>2</v>
      </c>
      <c r="BB19" s="6">
        <v>2</v>
      </c>
      <c r="BC19" s="6">
        <v>3</v>
      </c>
      <c r="BD19" s="6">
        <v>3</v>
      </c>
      <c r="BE19" s="6">
        <v>1</v>
      </c>
      <c r="BF19" s="6">
        <v>1</v>
      </c>
      <c r="BG19" s="6">
        <v>2</v>
      </c>
      <c r="BH19" s="6">
        <v>2</v>
      </c>
    </row>
    <row r="20" spans="1:60" s="4" customFormat="1" ht="105" customHeight="1" x14ac:dyDescent="0.3">
      <c r="A20" s="2" t="s">
        <v>0</v>
      </c>
      <c r="B20" s="3" t="s">
        <v>82</v>
      </c>
      <c r="C20" s="5" t="s">
        <v>34</v>
      </c>
      <c r="D20" s="6">
        <v>54</v>
      </c>
      <c r="E20" s="6">
        <v>3</v>
      </c>
      <c r="F20" s="6">
        <v>3</v>
      </c>
      <c r="G20" s="6">
        <v>2</v>
      </c>
      <c r="H20" s="6">
        <v>3</v>
      </c>
      <c r="I20" s="6">
        <v>3</v>
      </c>
      <c r="J20" s="6">
        <v>2</v>
      </c>
      <c r="K20" s="6">
        <v>0</v>
      </c>
      <c r="L20" s="6">
        <v>3</v>
      </c>
      <c r="M20" s="6">
        <v>1</v>
      </c>
      <c r="N20" s="6">
        <v>1</v>
      </c>
      <c r="O20" s="6">
        <v>1</v>
      </c>
      <c r="P20" s="6">
        <v>1</v>
      </c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>
        <v>2</v>
      </c>
      <c r="AH20" s="6">
        <v>2</v>
      </c>
      <c r="AI20" s="6">
        <v>2</v>
      </c>
      <c r="AJ20" s="6">
        <v>2</v>
      </c>
      <c r="AK20" s="6">
        <v>4</v>
      </c>
      <c r="AL20" s="6">
        <v>4</v>
      </c>
      <c r="AM20" s="6">
        <v>5</v>
      </c>
      <c r="AN20" s="6">
        <v>4</v>
      </c>
      <c r="AO20" s="6"/>
      <c r="AP20" s="6"/>
      <c r="AQ20" s="6"/>
      <c r="AR20" s="6"/>
      <c r="AS20" s="6"/>
      <c r="AT20" s="6">
        <v>1</v>
      </c>
      <c r="AU20" s="6">
        <v>1</v>
      </c>
      <c r="AV20" s="6">
        <v>1</v>
      </c>
      <c r="AW20" s="6">
        <v>1</v>
      </c>
      <c r="AX20" s="6">
        <v>1</v>
      </c>
      <c r="AY20" s="6"/>
      <c r="AZ20" s="6"/>
      <c r="BA20" s="6">
        <v>2</v>
      </c>
      <c r="BB20" s="6">
        <v>1</v>
      </c>
      <c r="BC20" s="6">
        <v>0</v>
      </c>
      <c r="BD20" s="6"/>
      <c r="BE20" s="6"/>
      <c r="BF20" s="6"/>
      <c r="BG20" s="6">
        <v>0</v>
      </c>
      <c r="BH20" s="6"/>
    </row>
    <row r="21" spans="1:60" s="4" customFormat="1" ht="105" customHeight="1" x14ac:dyDescent="0.3">
      <c r="A21" s="2" t="s">
        <v>0</v>
      </c>
      <c r="B21" s="3" t="s">
        <v>284</v>
      </c>
      <c r="C21" s="5" t="s">
        <v>285</v>
      </c>
      <c r="D21" s="6">
        <v>38</v>
      </c>
      <c r="E21" s="6"/>
      <c r="F21" s="6"/>
      <c r="G21" s="6"/>
      <c r="H21" s="6">
        <v>1</v>
      </c>
      <c r="I21" s="6"/>
      <c r="J21" s="6"/>
      <c r="K21" s="6"/>
      <c r="L21" s="6">
        <v>1</v>
      </c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>
        <v>2</v>
      </c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</row>
    <row r="22" spans="1:60" s="4" customFormat="1" ht="105" customHeight="1" x14ac:dyDescent="0.3">
      <c r="A22" s="2" t="s">
        <v>0</v>
      </c>
      <c r="B22" s="3" t="s">
        <v>131</v>
      </c>
      <c r="C22" s="3" t="s">
        <v>32</v>
      </c>
      <c r="D22" s="6">
        <v>1611</v>
      </c>
      <c r="E22" s="6">
        <v>20</v>
      </c>
      <c r="F22" s="6">
        <v>20</v>
      </c>
      <c r="G22" s="6">
        <v>18</v>
      </c>
      <c r="H22" s="6">
        <v>20</v>
      </c>
      <c r="I22" s="6">
        <v>10</v>
      </c>
      <c r="J22" s="6">
        <v>9</v>
      </c>
      <c r="K22" s="6">
        <v>8</v>
      </c>
      <c r="L22" s="6">
        <v>10</v>
      </c>
      <c r="M22" s="6">
        <v>1</v>
      </c>
      <c r="N22" s="6">
        <v>1</v>
      </c>
      <c r="O22" s="6">
        <v>4</v>
      </c>
      <c r="P22" s="6">
        <v>1</v>
      </c>
      <c r="Q22" s="6"/>
      <c r="R22" s="6"/>
      <c r="S22" s="6">
        <v>0</v>
      </c>
      <c r="T22" s="6"/>
      <c r="U22" s="6"/>
      <c r="V22" s="6"/>
      <c r="W22" s="6">
        <v>1</v>
      </c>
      <c r="X22" s="6"/>
      <c r="Y22" s="6"/>
      <c r="Z22" s="6"/>
      <c r="AA22" s="6"/>
      <c r="AB22" s="6"/>
      <c r="AC22" s="6"/>
      <c r="AD22" s="6"/>
      <c r="AE22" s="6"/>
      <c r="AF22" s="6"/>
      <c r="AG22" s="6">
        <f>2+3</f>
        <v>5</v>
      </c>
      <c r="AH22" s="6">
        <v>5</v>
      </c>
      <c r="AI22" s="6">
        <v>7</v>
      </c>
      <c r="AJ22" s="6">
        <v>5</v>
      </c>
      <c r="AK22" s="6">
        <v>6</v>
      </c>
      <c r="AL22" s="6">
        <v>6</v>
      </c>
      <c r="AM22" s="6">
        <v>18</v>
      </c>
      <c r="AN22" s="6">
        <v>6</v>
      </c>
      <c r="AO22" s="6"/>
      <c r="AP22" s="6"/>
      <c r="AQ22" s="6"/>
      <c r="AR22" s="6"/>
      <c r="AS22" s="6">
        <v>2</v>
      </c>
      <c r="AT22" s="6">
        <v>2</v>
      </c>
      <c r="AU22" s="6">
        <v>3</v>
      </c>
      <c r="AV22" s="6">
        <v>2</v>
      </c>
      <c r="AW22" s="6">
        <v>1</v>
      </c>
      <c r="AX22" s="6">
        <v>1</v>
      </c>
      <c r="AY22" s="6">
        <v>3</v>
      </c>
      <c r="AZ22" s="6">
        <v>3</v>
      </c>
      <c r="BA22" s="6">
        <v>2</v>
      </c>
      <c r="BB22" s="6">
        <v>5</v>
      </c>
      <c r="BC22" s="6">
        <v>10</v>
      </c>
      <c r="BD22" s="6">
        <v>10</v>
      </c>
      <c r="BE22" s="6">
        <v>1</v>
      </c>
      <c r="BF22" s="6">
        <v>1</v>
      </c>
      <c r="BG22" s="6">
        <v>4</v>
      </c>
      <c r="BH22" s="6">
        <v>4</v>
      </c>
    </row>
    <row r="23" spans="1:60" s="4" customFormat="1" ht="105" customHeight="1" x14ac:dyDescent="0.3">
      <c r="A23" s="2" t="s">
        <v>0</v>
      </c>
      <c r="B23" s="3" t="s">
        <v>132</v>
      </c>
      <c r="C23" s="5" t="s">
        <v>51</v>
      </c>
      <c r="D23" s="6">
        <v>1021</v>
      </c>
      <c r="E23" s="6">
        <v>13</v>
      </c>
      <c r="F23" s="6">
        <v>15</v>
      </c>
      <c r="G23" s="6">
        <v>14</v>
      </c>
      <c r="H23" s="6">
        <v>15</v>
      </c>
      <c r="I23" s="6">
        <v>8</v>
      </c>
      <c r="J23" s="6">
        <v>7</v>
      </c>
      <c r="K23" s="6">
        <v>7</v>
      </c>
      <c r="L23" s="6">
        <v>8</v>
      </c>
      <c r="M23" s="6">
        <v>1</v>
      </c>
      <c r="N23" s="6">
        <v>1</v>
      </c>
      <c r="O23" s="6">
        <v>4</v>
      </c>
      <c r="P23" s="6">
        <v>1</v>
      </c>
      <c r="Q23" s="6"/>
      <c r="R23" s="6"/>
      <c r="S23" s="6"/>
      <c r="T23" s="6"/>
      <c r="U23" s="6"/>
      <c r="V23" s="6"/>
      <c r="W23" s="6">
        <v>1</v>
      </c>
      <c r="X23" s="6"/>
      <c r="Y23" s="6"/>
      <c r="Z23" s="6"/>
      <c r="AA23" s="6"/>
      <c r="AB23" s="6"/>
      <c r="AC23" s="6"/>
      <c r="AD23" s="6"/>
      <c r="AE23" s="6"/>
      <c r="AF23" s="6"/>
      <c r="AG23" s="6">
        <v>5</v>
      </c>
      <c r="AH23" s="6">
        <v>5</v>
      </c>
      <c r="AI23" s="6">
        <v>10</v>
      </c>
      <c r="AJ23" s="6">
        <v>4</v>
      </c>
      <c r="AK23" s="6">
        <v>6</v>
      </c>
      <c r="AL23" s="6">
        <v>6</v>
      </c>
      <c r="AM23" s="6">
        <v>18</v>
      </c>
      <c r="AN23" s="6">
        <v>6</v>
      </c>
      <c r="AO23" s="6"/>
      <c r="AP23" s="6"/>
      <c r="AQ23" s="6"/>
      <c r="AR23" s="6"/>
      <c r="AS23" s="6">
        <v>2</v>
      </c>
      <c r="AT23" s="6">
        <v>2</v>
      </c>
      <c r="AU23" s="6">
        <v>4</v>
      </c>
      <c r="AV23" s="6">
        <v>2</v>
      </c>
      <c r="AW23" s="6">
        <v>1</v>
      </c>
      <c r="AX23" s="6">
        <v>1</v>
      </c>
      <c r="AY23" s="6"/>
      <c r="AZ23" s="6">
        <v>1</v>
      </c>
      <c r="BA23" s="6">
        <v>2</v>
      </c>
      <c r="BB23" s="6">
        <v>5</v>
      </c>
      <c r="BC23" s="6">
        <v>11</v>
      </c>
      <c r="BD23" s="6">
        <v>11</v>
      </c>
      <c r="BE23" s="6">
        <v>1</v>
      </c>
      <c r="BF23" s="6">
        <v>1</v>
      </c>
      <c r="BG23" s="6">
        <v>2</v>
      </c>
      <c r="BH23" s="6">
        <v>2</v>
      </c>
    </row>
    <row r="24" spans="1:60" s="4" customFormat="1" ht="105" customHeight="1" x14ac:dyDescent="0.3">
      <c r="A24" s="2" t="s">
        <v>0</v>
      </c>
      <c r="B24" s="3" t="s">
        <v>156</v>
      </c>
      <c r="C24" s="3" t="s">
        <v>157</v>
      </c>
      <c r="D24" s="6">
        <v>105</v>
      </c>
      <c r="E24" s="6">
        <v>3</v>
      </c>
      <c r="F24" s="6">
        <v>5</v>
      </c>
      <c r="G24" s="6">
        <v>2</v>
      </c>
      <c r="H24" s="6">
        <v>4</v>
      </c>
      <c r="I24" s="6">
        <v>3</v>
      </c>
      <c r="J24" s="6">
        <v>3</v>
      </c>
      <c r="K24" s="6">
        <v>3</v>
      </c>
      <c r="L24" s="6">
        <v>3</v>
      </c>
      <c r="M24" s="6">
        <v>1</v>
      </c>
      <c r="N24" s="6">
        <v>1</v>
      </c>
      <c r="O24" s="6">
        <v>2</v>
      </c>
      <c r="P24" s="6">
        <v>1</v>
      </c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>
        <v>2</v>
      </c>
      <c r="AH24" s="6">
        <v>2</v>
      </c>
      <c r="AI24" s="6">
        <v>5</v>
      </c>
      <c r="AJ24" s="6">
        <v>2</v>
      </c>
      <c r="AK24" s="6">
        <v>5</v>
      </c>
      <c r="AL24" s="6">
        <v>5</v>
      </c>
      <c r="AM24" s="6">
        <v>8</v>
      </c>
      <c r="AN24" s="6">
        <v>5</v>
      </c>
      <c r="AO24" s="6"/>
      <c r="AP24" s="6"/>
      <c r="AQ24" s="6"/>
      <c r="AR24" s="6"/>
      <c r="AS24" s="6">
        <v>1</v>
      </c>
      <c r="AT24" s="6">
        <v>1</v>
      </c>
      <c r="AU24" s="6">
        <v>1</v>
      </c>
      <c r="AV24" s="6">
        <v>1</v>
      </c>
      <c r="AW24" s="6">
        <v>1</v>
      </c>
      <c r="AX24" s="6">
        <v>1</v>
      </c>
      <c r="AY24" s="6">
        <v>1</v>
      </c>
      <c r="AZ24" s="6">
        <v>1</v>
      </c>
      <c r="BA24" s="6">
        <v>2</v>
      </c>
      <c r="BB24" s="6">
        <v>1</v>
      </c>
      <c r="BC24" s="6">
        <v>3</v>
      </c>
      <c r="BD24" s="6">
        <v>3</v>
      </c>
      <c r="BE24" s="6"/>
      <c r="BF24" s="6"/>
      <c r="BG24" s="6">
        <v>1</v>
      </c>
      <c r="BH24" s="6">
        <v>1</v>
      </c>
    </row>
    <row r="25" spans="1:60" s="4" customFormat="1" ht="105" customHeight="1" x14ac:dyDescent="0.3">
      <c r="A25" s="2" t="s">
        <v>0</v>
      </c>
      <c r="B25" s="3" t="s">
        <v>249</v>
      </c>
      <c r="C25" s="5"/>
      <c r="D25" s="6"/>
      <c r="E25" s="6">
        <v>2</v>
      </c>
      <c r="F25" s="6">
        <v>2</v>
      </c>
      <c r="G25" s="6">
        <v>4</v>
      </c>
      <c r="H25" s="6">
        <v>2</v>
      </c>
      <c r="I25" s="6">
        <v>3</v>
      </c>
      <c r="J25" s="6">
        <v>5</v>
      </c>
      <c r="K25" s="6">
        <v>7</v>
      </c>
      <c r="L25" s="6">
        <v>3</v>
      </c>
      <c r="M25" s="6">
        <v>1</v>
      </c>
      <c r="N25" s="6">
        <v>1</v>
      </c>
      <c r="O25" s="6">
        <v>4</v>
      </c>
      <c r="P25" s="6">
        <v>2</v>
      </c>
      <c r="Q25" s="6">
        <v>1</v>
      </c>
      <c r="R25" s="6">
        <v>1</v>
      </c>
      <c r="S25" s="6">
        <v>0</v>
      </c>
      <c r="T25" s="6">
        <v>1</v>
      </c>
      <c r="U25" s="6">
        <v>6</v>
      </c>
      <c r="V25" s="6">
        <v>6</v>
      </c>
      <c r="W25" s="6">
        <v>3</v>
      </c>
      <c r="X25" s="6">
        <v>6</v>
      </c>
      <c r="Y25" s="6"/>
      <c r="Z25" s="6">
        <v>0</v>
      </c>
      <c r="AA25" s="6"/>
      <c r="AB25" s="6">
        <v>0</v>
      </c>
      <c r="AC25" s="6">
        <v>6</v>
      </c>
      <c r="AD25" s="6">
        <v>6</v>
      </c>
      <c r="AE25" s="6"/>
      <c r="AF25" s="6">
        <v>6</v>
      </c>
      <c r="AG25" s="6">
        <v>3</v>
      </c>
      <c r="AH25" s="6">
        <v>3</v>
      </c>
      <c r="AI25" s="6">
        <v>2</v>
      </c>
      <c r="AJ25" s="6">
        <v>4</v>
      </c>
      <c r="AK25" s="6">
        <v>3</v>
      </c>
      <c r="AL25" s="6">
        <v>3</v>
      </c>
      <c r="AM25" s="6">
        <v>8</v>
      </c>
      <c r="AN25" s="6">
        <v>3</v>
      </c>
      <c r="AO25" s="6"/>
      <c r="AP25" s="6">
        <v>0</v>
      </c>
      <c r="AQ25" s="6"/>
      <c r="AR25" s="6">
        <v>0</v>
      </c>
      <c r="AS25" s="6">
        <v>1</v>
      </c>
      <c r="AT25" s="6">
        <v>1</v>
      </c>
      <c r="AU25" s="6">
        <v>0</v>
      </c>
      <c r="AV25" s="6">
        <v>1</v>
      </c>
      <c r="AW25" s="6">
        <v>1</v>
      </c>
      <c r="AX25" s="6">
        <v>1</v>
      </c>
      <c r="AY25" s="6">
        <v>0</v>
      </c>
      <c r="AZ25" s="6">
        <v>1</v>
      </c>
      <c r="BA25" s="6">
        <v>5</v>
      </c>
      <c r="BB25" s="6">
        <v>4</v>
      </c>
      <c r="BC25" s="6">
        <v>3</v>
      </c>
      <c r="BD25" s="6">
        <v>3</v>
      </c>
      <c r="BE25" s="6">
        <v>1</v>
      </c>
      <c r="BF25" s="6">
        <v>1</v>
      </c>
      <c r="BG25" s="6">
        <v>0</v>
      </c>
      <c r="BH25" s="6">
        <v>1</v>
      </c>
    </row>
    <row r="26" spans="1:60" s="4" customFormat="1" ht="105" customHeight="1" x14ac:dyDescent="0.3">
      <c r="A26" s="2" t="s">
        <v>0</v>
      </c>
      <c r="B26" s="3" t="s">
        <v>172</v>
      </c>
      <c r="C26" s="5" t="s">
        <v>32</v>
      </c>
      <c r="D26" s="6">
        <v>367</v>
      </c>
      <c r="E26" s="6">
        <v>5</v>
      </c>
      <c r="F26" s="6">
        <v>8</v>
      </c>
      <c r="G26" s="6">
        <f>4+1</f>
        <v>5</v>
      </c>
      <c r="H26" s="6">
        <v>8</v>
      </c>
      <c r="I26" s="6">
        <v>3</v>
      </c>
      <c r="J26" s="6">
        <v>5</v>
      </c>
      <c r="K26" s="6">
        <v>3</v>
      </c>
      <c r="L26" s="6">
        <v>3</v>
      </c>
      <c r="M26" s="6">
        <v>1</v>
      </c>
      <c r="N26" s="6">
        <v>1</v>
      </c>
      <c r="O26" s="6">
        <v>2</v>
      </c>
      <c r="P26" s="6">
        <v>1</v>
      </c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>
        <v>2</v>
      </c>
      <c r="AH26" s="6">
        <v>3</v>
      </c>
      <c r="AI26" s="6">
        <v>3</v>
      </c>
      <c r="AJ26" s="6">
        <v>3</v>
      </c>
      <c r="AK26" s="6">
        <v>5</v>
      </c>
      <c r="AL26" s="6">
        <v>5</v>
      </c>
      <c r="AM26" s="6">
        <f>10+2</f>
        <v>12</v>
      </c>
      <c r="AN26" s="6">
        <v>5</v>
      </c>
      <c r="AO26" s="6"/>
      <c r="AP26" s="6"/>
      <c r="AQ26" s="6"/>
      <c r="AR26" s="6"/>
      <c r="AS26" s="6">
        <v>1</v>
      </c>
      <c r="AT26" s="6">
        <v>1</v>
      </c>
      <c r="AU26" s="6">
        <v>1</v>
      </c>
      <c r="AV26" s="6">
        <v>1</v>
      </c>
      <c r="AW26" s="6">
        <v>1</v>
      </c>
      <c r="AX26" s="6">
        <v>1</v>
      </c>
      <c r="AY26" s="6"/>
      <c r="AZ26" s="6">
        <v>1</v>
      </c>
      <c r="BA26" s="6">
        <v>2</v>
      </c>
      <c r="BB26" s="6">
        <v>1</v>
      </c>
      <c r="BC26" s="6">
        <v>1</v>
      </c>
      <c r="BD26" s="6">
        <v>1</v>
      </c>
      <c r="BE26" s="6">
        <v>1</v>
      </c>
      <c r="BF26" s="6">
        <v>1</v>
      </c>
      <c r="BG26" s="6">
        <v>2</v>
      </c>
      <c r="BH26" s="6">
        <v>2</v>
      </c>
    </row>
    <row r="27" spans="1:60" s="4" customFormat="1" ht="105" customHeight="1" x14ac:dyDescent="0.3">
      <c r="A27" s="2" t="s">
        <v>0</v>
      </c>
      <c r="B27" s="3" t="s">
        <v>178</v>
      </c>
      <c r="C27" s="3" t="s">
        <v>32</v>
      </c>
      <c r="D27" s="6">
        <v>833</v>
      </c>
      <c r="E27" s="6">
        <v>11</v>
      </c>
      <c r="F27" s="6">
        <v>10</v>
      </c>
      <c r="G27" s="6">
        <v>8</v>
      </c>
      <c r="H27" s="6">
        <v>10</v>
      </c>
      <c r="I27" s="6">
        <v>7</v>
      </c>
      <c r="J27" s="6">
        <v>5</v>
      </c>
      <c r="K27" s="6">
        <v>4</v>
      </c>
      <c r="L27" s="6">
        <v>7</v>
      </c>
      <c r="M27" s="6">
        <v>1</v>
      </c>
      <c r="N27" s="6">
        <v>1</v>
      </c>
      <c r="O27" s="6">
        <v>4</v>
      </c>
      <c r="P27" s="6">
        <v>1</v>
      </c>
      <c r="Q27" s="6"/>
      <c r="R27" s="6"/>
      <c r="S27" s="6">
        <v>1</v>
      </c>
      <c r="T27" s="6"/>
      <c r="U27" s="6"/>
      <c r="V27" s="6"/>
      <c r="W27" s="6">
        <v>0</v>
      </c>
      <c r="X27" s="6"/>
      <c r="Y27" s="6"/>
      <c r="Z27" s="6"/>
      <c r="AA27" s="6"/>
      <c r="AB27" s="6"/>
      <c r="AC27" s="6"/>
      <c r="AD27" s="6"/>
      <c r="AE27" s="6"/>
      <c r="AF27" s="6"/>
      <c r="AG27" s="6">
        <v>2</v>
      </c>
      <c r="AH27" s="6">
        <v>2</v>
      </c>
      <c r="AI27" s="6">
        <v>2</v>
      </c>
      <c r="AJ27" s="6">
        <v>2</v>
      </c>
      <c r="AK27" s="6">
        <v>6</v>
      </c>
      <c r="AL27" s="6">
        <v>6</v>
      </c>
      <c r="AM27" s="6">
        <v>11</v>
      </c>
      <c r="AN27" s="6">
        <v>6</v>
      </c>
      <c r="AO27" s="6"/>
      <c r="AP27" s="6"/>
      <c r="AQ27" s="6"/>
      <c r="AR27" s="6"/>
      <c r="AS27" s="6">
        <v>2</v>
      </c>
      <c r="AT27" s="6">
        <v>1</v>
      </c>
      <c r="AU27" s="6">
        <v>2</v>
      </c>
      <c r="AV27" s="6">
        <v>1</v>
      </c>
      <c r="AW27" s="6">
        <v>1</v>
      </c>
      <c r="AX27" s="6">
        <v>1</v>
      </c>
      <c r="AY27" s="6">
        <v>2</v>
      </c>
      <c r="AZ27" s="6">
        <v>2</v>
      </c>
      <c r="BA27" s="6">
        <v>2</v>
      </c>
      <c r="BB27" s="6">
        <v>2</v>
      </c>
      <c r="BC27" s="6">
        <v>5</v>
      </c>
      <c r="BD27" s="6">
        <v>6</v>
      </c>
      <c r="BE27" s="6">
        <v>1</v>
      </c>
      <c r="BF27" s="6">
        <v>1</v>
      </c>
      <c r="BG27" s="6">
        <v>1</v>
      </c>
      <c r="BH27" s="6">
        <v>1</v>
      </c>
    </row>
    <row r="28" spans="1:60" s="4" customFormat="1" ht="105" customHeight="1" x14ac:dyDescent="0.3">
      <c r="A28" s="2" t="s">
        <v>0</v>
      </c>
      <c r="B28" s="3" t="s">
        <v>179</v>
      </c>
      <c r="C28" s="3" t="s">
        <v>34</v>
      </c>
      <c r="D28" s="6">
        <v>122</v>
      </c>
      <c r="E28" s="6">
        <v>4</v>
      </c>
      <c r="F28" s="6">
        <v>3</v>
      </c>
      <c r="G28" s="6">
        <v>1</v>
      </c>
      <c r="H28" s="6">
        <v>3</v>
      </c>
      <c r="I28" s="6">
        <v>4</v>
      </c>
      <c r="J28" s="6">
        <v>3</v>
      </c>
      <c r="K28" s="6">
        <v>2</v>
      </c>
      <c r="L28" s="6">
        <v>4</v>
      </c>
      <c r="M28" s="6">
        <v>1</v>
      </c>
      <c r="N28" s="6">
        <v>1</v>
      </c>
      <c r="O28" s="6">
        <v>0</v>
      </c>
      <c r="P28" s="6">
        <v>1</v>
      </c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>
        <v>2</v>
      </c>
      <c r="AH28" s="6">
        <v>2</v>
      </c>
      <c r="AI28" s="6">
        <v>1</v>
      </c>
      <c r="AJ28" s="6">
        <v>2</v>
      </c>
      <c r="AK28" s="6">
        <v>5</v>
      </c>
      <c r="AL28" s="6">
        <v>5</v>
      </c>
      <c r="AM28" s="6">
        <v>3</v>
      </c>
      <c r="AN28" s="6">
        <v>5</v>
      </c>
      <c r="AO28" s="6"/>
      <c r="AP28" s="6"/>
      <c r="AQ28" s="6"/>
      <c r="AR28" s="6"/>
      <c r="AS28" s="6">
        <v>1</v>
      </c>
      <c r="AT28" s="6">
        <v>1</v>
      </c>
      <c r="AU28" s="6">
        <v>0</v>
      </c>
      <c r="AV28" s="6">
        <v>1</v>
      </c>
      <c r="AW28" s="6">
        <v>1</v>
      </c>
      <c r="AX28" s="6">
        <v>1</v>
      </c>
      <c r="AY28" s="6"/>
      <c r="AZ28" s="6"/>
      <c r="BA28" s="6">
        <v>2</v>
      </c>
      <c r="BB28" s="6">
        <v>2</v>
      </c>
      <c r="BC28" s="6"/>
      <c r="BD28" s="6"/>
      <c r="BE28" s="6"/>
      <c r="BF28" s="6"/>
      <c r="BG28" s="6"/>
      <c r="BH28" s="6"/>
    </row>
    <row r="29" spans="1:60" s="4" customFormat="1" ht="105" customHeight="1" x14ac:dyDescent="0.3">
      <c r="A29" s="2" t="s">
        <v>0</v>
      </c>
      <c r="B29" s="3" t="s">
        <v>201</v>
      </c>
      <c r="C29" s="5" t="s">
        <v>51</v>
      </c>
      <c r="D29" s="6">
        <v>40</v>
      </c>
      <c r="E29" s="6">
        <v>2</v>
      </c>
      <c r="F29" s="6">
        <v>2</v>
      </c>
      <c r="G29" s="6">
        <v>1</v>
      </c>
      <c r="H29" s="6">
        <v>2</v>
      </c>
      <c r="I29" s="6">
        <v>2</v>
      </c>
      <c r="J29" s="6">
        <v>2</v>
      </c>
      <c r="K29" s="6">
        <v>0</v>
      </c>
      <c r="L29" s="6">
        <v>2</v>
      </c>
      <c r="M29" s="6">
        <v>1</v>
      </c>
      <c r="N29" s="6">
        <v>1</v>
      </c>
      <c r="O29" s="6"/>
      <c r="P29" s="6">
        <v>1</v>
      </c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>
        <v>2</v>
      </c>
      <c r="AH29" s="6">
        <v>1</v>
      </c>
      <c r="AI29" s="6">
        <v>0</v>
      </c>
      <c r="AJ29" s="6">
        <v>1</v>
      </c>
      <c r="AK29" s="6">
        <v>4</v>
      </c>
      <c r="AL29" s="6">
        <v>4</v>
      </c>
      <c r="AM29" s="6">
        <v>1</v>
      </c>
      <c r="AN29" s="6">
        <v>4</v>
      </c>
      <c r="AO29" s="6"/>
      <c r="AP29" s="6"/>
      <c r="AQ29" s="6"/>
      <c r="AR29" s="6"/>
      <c r="AS29" s="6"/>
      <c r="AT29" s="6">
        <v>1</v>
      </c>
      <c r="AU29" s="6">
        <v>1</v>
      </c>
      <c r="AV29" s="6">
        <v>1</v>
      </c>
      <c r="AW29" s="6">
        <v>1</v>
      </c>
      <c r="AX29" s="6">
        <v>1</v>
      </c>
      <c r="AY29" s="6"/>
      <c r="AZ29" s="6"/>
      <c r="BA29" s="6">
        <v>2</v>
      </c>
      <c r="BB29" s="6">
        <v>1</v>
      </c>
      <c r="BC29" s="6">
        <v>1</v>
      </c>
      <c r="BD29" s="6">
        <v>1</v>
      </c>
      <c r="BE29" s="6"/>
      <c r="BF29" s="6"/>
      <c r="BG29" s="6"/>
      <c r="BH29" s="6"/>
    </row>
    <row r="30" spans="1:60" s="4" customFormat="1" ht="105" customHeight="1" x14ac:dyDescent="0.3">
      <c r="A30" s="2" t="s">
        <v>248</v>
      </c>
      <c r="B30" s="2" t="s">
        <v>219</v>
      </c>
      <c r="C30" s="2" t="s">
        <v>261</v>
      </c>
      <c r="D30" s="6"/>
      <c r="E30" s="6">
        <v>57</v>
      </c>
      <c r="F30" s="6">
        <v>57</v>
      </c>
      <c r="G30" s="6">
        <v>57</v>
      </c>
      <c r="H30" s="6">
        <v>55</v>
      </c>
      <c r="I30" s="6">
        <v>47</v>
      </c>
      <c r="J30" s="6">
        <v>47</v>
      </c>
      <c r="K30" s="6">
        <v>51</v>
      </c>
      <c r="L30" s="6">
        <v>48</v>
      </c>
      <c r="M30" s="6">
        <v>37</v>
      </c>
      <c r="N30" s="6">
        <v>37</v>
      </c>
      <c r="O30" s="6">
        <v>37</v>
      </c>
      <c r="P30" s="6">
        <v>35</v>
      </c>
      <c r="Q30" s="6">
        <v>41</v>
      </c>
      <c r="R30" s="6">
        <v>41</v>
      </c>
      <c r="S30" s="6">
        <v>32</v>
      </c>
      <c r="T30" s="6">
        <v>40</v>
      </c>
      <c r="U30" s="6">
        <v>47</v>
      </c>
      <c r="V30" s="6">
        <v>47</v>
      </c>
      <c r="W30" s="6">
        <v>32</v>
      </c>
      <c r="X30" s="6">
        <v>46</v>
      </c>
      <c r="Y30" s="6">
        <v>4</v>
      </c>
      <c r="Z30" s="6">
        <v>4</v>
      </c>
      <c r="AA30" s="6">
        <v>4</v>
      </c>
      <c r="AB30" s="6">
        <v>3</v>
      </c>
      <c r="AC30" s="6">
        <v>1</v>
      </c>
      <c r="AD30" s="6">
        <v>1</v>
      </c>
      <c r="AE30" s="6"/>
      <c r="AF30" s="6">
        <v>1</v>
      </c>
      <c r="AG30" s="6">
        <v>29</v>
      </c>
      <c r="AH30" s="6">
        <v>29</v>
      </c>
      <c r="AI30" s="6">
        <v>14</v>
      </c>
      <c r="AJ30" s="6">
        <v>30</v>
      </c>
      <c r="AK30" s="6">
        <v>84</v>
      </c>
      <c r="AL30" s="6">
        <v>84</v>
      </c>
      <c r="AM30" s="6">
        <v>86</v>
      </c>
      <c r="AN30" s="6">
        <v>85</v>
      </c>
      <c r="AO30" s="6">
        <v>1</v>
      </c>
      <c r="AP30" s="6">
        <v>1</v>
      </c>
      <c r="AQ30" s="6">
        <v>1</v>
      </c>
      <c r="AR30" s="6">
        <v>1</v>
      </c>
      <c r="AS30" s="6">
        <v>20</v>
      </c>
      <c r="AT30" s="6">
        <v>20</v>
      </c>
      <c r="AU30" s="6">
        <v>20</v>
      </c>
      <c r="AV30" s="6">
        <v>19</v>
      </c>
      <c r="AW30" s="6">
        <v>26</v>
      </c>
      <c r="AX30" s="6">
        <v>26</v>
      </c>
      <c r="AY30" s="6">
        <v>27</v>
      </c>
      <c r="AZ30" s="6">
        <v>24</v>
      </c>
      <c r="BA30" s="6">
        <v>48</v>
      </c>
      <c r="BB30" s="6">
        <v>48</v>
      </c>
      <c r="BC30" s="6">
        <v>19</v>
      </c>
      <c r="BD30" s="6">
        <v>21</v>
      </c>
      <c r="BE30" s="6">
        <v>10</v>
      </c>
      <c r="BF30" s="6">
        <v>10</v>
      </c>
      <c r="BG30" s="6">
        <v>5</v>
      </c>
      <c r="BH30" s="6">
        <v>6</v>
      </c>
    </row>
    <row r="31" spans="1:60" s="4" customFormat="1" ht="105" customHeight="1" x14ac:dyDescent="0.3">
      <c r="A31" s="3" t="s">
        <v>253</v>
      </c>
      <c r="B31" s="2" t="s">
        <v>218</v>
      </c>
      <c r="C31" s="2" t="s">
        <v>251</v>
      </c>
      <c r="D31" s="6"/>
      <c r="E31" s="6">
        <v>2</v>
      </c>
      <c r="F31" s="6">
        <v>2</v>
      </c>
      <c r="G31" s="6">
        <v>0</v>
      </c>
      <c r="H31" s="6">
        <v>2</v>
      </c>
      <c r="I31" s="6">
        <v>2</v>
      </c>
      <c r="J31" s="6">
        <v>2</v>
      </c>
      <c r="K31" s="6">
        <v>0</v>
      </c>
      <c r="L31" s="6">
        <v>1</v>
      </c>
      <c r="M31" s="6">
        <v>1</v>
      </c>
      <c r="N31" s="6">
        <v>1</v>
      </c>
      <c r="O31" s="6">
        <v>1</v>
      </c>
      <c r="P31" s="6">
        <v>1</v>
      </c>
      <c r="Q31" s="6"/>
      <c r="R31" s="6">
        <v>1</v>
      </c>
      <c r="S31" s="6"/>
      <c r="T31" s="6"/>
      <c r="U31" s="6"/>
      <c r="V31" s="6"/>
      <c r="W31" s="6">
        <v>1</v>
      </c>
      <c r="X31" s="6"/>
      <c r="Y31" s="6"/>
      <c r="Z31" s="6">
        <v>1</v>
      </c>
      <c r="AA31" s="6"/>
      <c r="AB31" s="6"/>
      <c r="AC31" s="6"/>
      <c r="AD31" s="6"/>
      <c r="AE31" s="6"/>
      <c r="AF31" s="6"/>
      <c r="AG31" s="6">
        <v>2</v>
      </c>
      <c r="AH31" s="6">
        <v>2</v>
      </c>
      <c r="AI31" s="6">
        <v>1</v>
      </c>
      <c r="AJ31" s="6">
        <v>1</v>
      </c>
      <c r="AK31" s="6">
        <v>1</v>
      </c>
      <c r="AL31" s="6">
        <v>1</v>
      </c>
      <c r="AM31" s="6">
        <v>2</v>
      </c>
      <c r="AN31" s="6">
        <v>1</v>
      </c>
      <c r="AO31" s="6"/>
      <c r="AP31" s="6"/>
      <c r="AQ31" s="6"/>
      <c r="AR31" s="6"/>
      <c r="AS31" s="6">
        <v>0</v>
      </c>
      <c r="AT31" s="6">
        <v>1</v>
      </c>
      <c r="AU31" s="6">
        <v>1</v>
      </c>
      <c r="AV31" s="6"/>
      <c r="AW31" s="6">
        <v>1</v>
      </c>
      <c r="AX31" s="6">
        <v>1</v>
      </c>
      <c r="AY31" s="6"/>
      <c r="AZ31" s="6">
        <v>1</v>
      </c>
      <c r="BA31" s="6"/>
      <c r="BB31" s="6"/>
      <c r="BC31" s="6">
        <v>0</v>
      </c>
      <c r="BD31" s="6"/>
      <c r="BE31" s="6">
        <v>1</v>
      </c>
      <c r="BF31" s="6">
        <v>1</v>
      </c>
      <c r="BG31" s="6"/>
      <c r="BH31" s="6"/>
    </row>
    <row r="32" spans="1:60" s="4" customFormat="1" ht="105" customHeight="1" x14ac:dyDescent="0.3">
      <c r="A32" s="3" t="s">
        <v>253</v>
      </c>
      <c r="B32" s="2" t="s">
        <v>219</v>
      </c>
      <c r="C32" s="2" t="s">
        <v>262</v>
      </c>
      <c r="D32" s="6"/>
      <c r="E32" s="6"/>
      <c r="F32" s="6">
        <v>2</v>
      </c>
      <c r="G32" s="6"/>
      <c r="H32" s="6">
        <v>2</v>
      </c>
      <c r="I32" s="6"/>
      <c r="J32" s="6">
        <v>2</v>
      </c>
      <c r="K32" s="6"/>
      <c r="L32" s="6">
        <v>2</v>
      </c>
      <c r="M32" s="6"/>
      <c r="N32" s="6">
        <v>1</v>
      </c>
      <c r="O32" s="6"/>
      <c r="P32" s="6"/>
      <c r="Q32" s="6"/>
      <c r="R32" s="6">
        <v>1</v>
      </c>
      <c r="S32" s="6"/>
      <c r="T32" s="6">
        <v>1</v>
      </c>
      <c r="U32" s="6"/>
      <c r="V32" s="6">
        <v>1</v>
      </c>
      <c r="W32" s="6"/>
      <c r="X32" s="6"/>
      <c r="Y32" s="6"/>
      <c r="Z32" s="6">
        <v>1</v>
      </c>
      <c r="AA32" s="6"/>
      <c r="AB32" s="6">
        <v>1</v>
      </c>
      <c r="AC32" s="6"/>
      <c r="AD32" s="6">
        <v>0</v>
      </c>
      <c r="AE32" s="6"/>
      <c r="AF32" s="6">
        <v>0</v>
      </c>
      <c r="AG32" s="6"/>
      <c r="AH32" s="6">
        <v>2</v>
      </c>
      <c r="AI32" s="6"/>
      <c r="AJ32" s="6">
        <v>1</v>
      </c>
      <c r="AK32" s="6"/>
      <c r="AL32" s="6">
        <v>1</v>
      </c>
      <c r="AM32" s="6"/>
      <c r="AN32" s="6">
        <v>1</v>
      </c>
      <c r="AO32" s="6"/>
      <c r="AP32" s="6">
        <v>0</v>
      </c>
      <c r="AQ32" s="6"/>
      <c r="AR32" s="6">
        <v>0</v>
      </c>
      <c r="AS32" s="6"/>
      <c r="AT32" s="6">
        <v>1</v>
      </c>
      <c r="AU32" s="6"/>
      <c r="AV32" s="6">
        <v>1</v>
      </c>
      <c r="AW32" s="6"/>
      <c r="AX32" s="6">
        <v>1</v>
      </c>
      <c r="AY32" s="6"/>
      <c r="AZ32" s="6">
        <v>1</v>
      </c>
      <c r="BA32" s="6"/>
      <c r="BB32" s="6">
        <v>1</v>
      </c>
      <c r="BC32" s="6"/>
      <c r="BD32" s="6">
        <v>1</v>
      </c>
      <c r="BE32" s="6"/>
      <c r="BF32" s="6">
        <v>1</v>
      </c>
      <c r="BG32" s="6"/>
      <c r="BH32" s="6">
        <v>1</v>
      </c>
    </row>
    <row r="33" spans="1:60" s="4" customFormat="1" ht="105" customHeight="1" x14ac:dyDescent="0.3">
      <c r="A33" s="3" t="s">
        <v>253</v>
      </c>
      <c r="B33" s="16" t="s">
        <v>144</v>
      </c>
      <c r="C33" s="16" t="s">
        <v>252</v>
      </c>
      <c r="D33" s="6"/>
      <c r="E33" s="6">
        <v>1</v>
      </c>
      <c r="F33" s="6">
        <v>1</v>
      </c>
      <c r="G33" s="6">
        <v>1</v>
      </c>
      <c r="H33" s="6">
        <v>1</v>
      </c>
      <c r="I33" s="6">
        <v>1</v>
      </c>
      <c r="J33" s="6">
        <v>1</v>
      </c>
      <c r="K33" s="6">
        <v>1</v>
      </c>
      <c r="L33" s="6">
        <v>1</v>
      </c>
      <c r="M33" s="6">
        <v>1</v>
      </c>
      <c r="N33" s="6">
        <v>1</v>
      </c>
      <c r="O33" s="6">
        <v>3</v>
      </c>
      <c r="P33" s="6">
        <v>1</v>
      </c>
      <c r="Q33" s="6"/>
      <c r="R33" s="6">
        <v>1</v>
      </c>
      <c r="S33" s="6"/>
      <c r="T33" s="6"/>
      <c r="U33" s="6"/>
      <c r="V33" s="6"/>
      <c r="W33" s="6"/>
      <c r="X33" s="6"/>
      <c r="Y33" s="6"/>
      <c r="Z33" s="6">
        <v>1</v>
      </c>
      <c r="AA33" s="6"/>
      <c r="AB33" s="6"/>
      <c r="AC33" s="6"/>
      <c r="AD33" s="6"/>
      <c r="AE33" s="6"/>
      <c r="AF33" s="6"/>
      <c r="AG33" s="6"/>
      <c r="AH33" s="6">
        <v>1</v>
      </c>
      <c r="AI33" s="6">
        <v>2</v>
      </c>
      <c r="AJ33" s="6">
        <v>1</v>
      </c>
      <c r="AK33" s="6">
        <v>1</v>
      </c>
      <c r="AL33" s="6">
        <v>1</v>
      </c>
      <c r="AM33" s="6">
        <v>5</v>
      </c>
      <c r="AN33" s="6">
        <v>1</v>
      </c>
      <c r="AO33" s="6"/>
      <c r="AP33" s="6"/>
      <c r="AQ33" s="6"/>
      <c r="AR33" s="6"/>
      <c r="AS33" s="6">
        <v>1</v>
      </c>
      <c r="AT33" s="6">
        <v>1</v>
      </c>
      <c r="AU33" s="6">
        <v>0</v>
      </c>
      <c r="AV33" s="6">
        <v>1</v>
      </c>
      <c r="AW33" s="6">
        <v>1</v>
      </c>
      <c r="AX33" s="6">
        <v>1</v>
      </c>
      <c r="AY33" s="6"/>
      <c r="AZ33" s="6">
        <v>1</v>
      </c>
      <c r="BA33" s="6"/>
      <c r="BB33" s="6"/>
      <c r="BC33" s="6">
        <v>0</v>
      </c>
      <c r="BD33" s="6"/>
      <c r="BE33" s="6">
        <v>1</v>
      </c>
      <c r="BF33" s="6">
        <v>1</v>
      </c>
      <c r="BG33" s="6">
        <v>0</v>
      </c>
      <c r="BH33" s="6"/>
    </row>
    <row r="34" spans="1:60" s="4" customFormat="1" ht="105" customHeight="1" x14ac:dyDescent="0.3">
      <c r="A34" s="3" t="s">
        <v>253</v>
      </c>
      <c r="B34" s="2" t="s">
        <v>27</v>
      </c>
      <c r="C34" s="2" t="s">
        <v>251</v>
      </c>
      <c r="D34" s="6"/>
      <c r="E34" s="6">
        <v>2</v>
      </c>
      <c r="F34" s="6">
        <v>2</v>
      </c>
      <c r="G34" s="6">
        <f>1+1</f>
        <v>2</v>
      </c>
      <c r="H34" s="6">
        <v>2</v>
      </c>
      <c r="I34" s="6">
        <v>2</v>
      </c>
      <c r="J34" s="6">
        <v>2</v>
      </c>
      <c r="K34" s="6">
        <f>1+1</f>
        <v>2</v>
      </c>
      <c r="L34" s="6">
        <v>2</v>
      </c>
      <c r="M34" s="6">
        <v>1</v>
      </c>
      <c r="N34" s="6">
        <v>1</v>
      </c>
      <c r="O34" s="6">
        <f>3+2</f>
        <v>5</v>
      </c>
      <c r="P34" s="6">
        <v>1</v>
      </c>
      <c r="Q34" s="6"/>
      <c r="R34" s="6">
        <v>1</v>
      </c>
      <c r="S34" s="6"/>
      <c r="T34" s="6"/>
      <c r="U34" s="6"/>
      <c r="V34" s="6"/>
      <c r="W34" s="6"/>
      <c r="X34" s="6"/>
      <c r="Y34" s="6"/>
      <c r="Z34" s="6">
        <v>1</v>
      </c>
      <c r="AA34" s="6"/>
      <c r="AB34" s="6"/>
      <c r="AC34" s="6"/>
      <c r="AD34" s="6"/>
      <c r="AE34" s="6"/>
      <c r="AF34" s="6"/>
      <c r="AG34" s="6">
        <v>2</v>
      </c>
      <c r="AH34" s="6">
        <v>2</v>
      </c>
      <c r="AI34" s="6">
        <f>2+3</f>
        <v>5</v>
      </c>
      <c r="AJ34" s="6">
        <v>1</v>
      </c>
      <c r="AK34" s="6">
        <v>1</v>
      </c>
      <c r="AL34" s="6">
        <v>1</v>
      </c>
      <c r="AM34" s="6">
        <f>4+7</f>
        <v>11</v>
      </c>
      <c r="AN34" s="6">
        <v>1</v>
      </c>
      <c r="AO34" s="6"/>
      <c r="AP34" s="6"/>
      <c r="AQ34" s="6"/>
      <c r="AR34" s="6"/>
      <c r="AS34" s="6">
        <v>0</v>
      </c>
      <c r="AT34" s="6">
        <v>1</v>
      </c>
      <c r="AU34" s="6">
        <f>0+1</f>
        <v>1</v>
      </c>
      <c r="AV34" s="6"/>
      <c r="AW34" s="6">
        <v>1</v>
      </c>
      <c r="AX34" s="6">
        <v>1</v>
      </c>
      <c r="AY34" s="6">
        <v>2</v>
      </c>
      <c r="AZ34" s="6">
        <v>2</v>
      </c>
      <c r="BA34" s="6"/>
      <c r="BB34" s="6"/>
      <c r="BC34" s="6">
        <v>1</v>
      </c>
      <c r="BD34" s="6">
        <v>1</v>
      </c>
      <c r="BE34" s="6">
        <v>1</v>
      </c>
      <c r="BF34" s="6">
        <v>1</v>
      </c>
      <c r="BG34" s="6">
        <v>0</v>
      </c>
      <c r="BH34" s="6"/>
    </row>
    <row r="35" spans="1:60" s="4" customFormat="1" ht="105" customHeight="1" x14ac:dyDescent="0.3">
      <c r="A35" s="3" t="s">
        <v>253</v>
      </c>
      <c r="B35" s="2" t="s">
        <v>219</v>
      </c>
      <c r="C35" s="2" t="s">
        <v>251</v>
      </c>
      <c r="D35" s="6"/>
      <c r="E35" s="6">
        <v>2</v>
      </c>
      <c r="F35" s="6">
        <v>3</v>
      </c>
      <c r="G35" s="6">
        <v>4</v>
      </c>
      <c r="H35" s="6">
        <v>2</v>
      </c>
      <c r="I35" s="6">
        <v>2</v>
      </c>
      <c r="J35" s="6">
        <v>2</v>
      </c>
      <c r="K35" s="6">
        <v>3</v>
      </c>
      <c r="L35" s="6">
        <v>2</v>
      </c>
      <c r="M35" s="6">
        <v>1</v>
      </c>
      <c r="N35" s="6">
        <v>1</v>
      </c>
      <c r="O35" s="6">
        <v>1</v>
      </c>
      <c r="P35" s="6">
        <v>1</v>
      </c>
      <c r="Q35" s="6"/>
      <c r="R35" s="6">
        <v>1</v>
      </c>
      <c r="S35" s="6"/>
      <c r="T35" s="6">
        <v>1</v>
      </c>
      <c r="U35" s="6"/>
      <c r="V35" s="6">
        <v>1</v>
      </c>
      <c r="W35" s="6">
        <v>1</v>
      </c>
      <c r="X35" s="6"/>
      <c r="Y35" s="6"/>
      <c r="Z35" s="6">
        <v>1</v>
      </c>
      <c r="AA35" s="6"/>
      <c r="AB35" s="6"/>
      <c r="AC35" s="6"/>
      <c r="AD35" s="6"/>
      <c r="AE35" s="6"/>
      <c r="AF35" s="6"/>
      <c r="AG35" s="6">
        <v>2</v>
      </c>
      <c r="AH35" s="6">
        <v>2</v>
      </c>
      <c r="AI35" s="6">
        <v>3</v>
      </c>
      <c r="AJ35" s="6">
        <v>1</v>
      </c>
      <c r="AK35" s="6">
        <v>1</v>
      </c>
      <c r="AL35" s="6">
        <v>1</v>
      </c>
      <c r="AM35" s="6">
        <v>5</v>
      </c>
      <c r="AN35" s="6">
        <v>1</v>
      </c>
      <c r="AO35" s="6"/>
      <c r="AP35" s="6"/>
      <c r="AQ35" s="6">
        <v>0</v>
      </c>
      <c r="AR35" s="6"/>
      <c r="AS35" s="6">
        <v>0</v>
      </c>
      <c r="AT35" s="6">
        <v>1</v>
      </c>
      <c r="AU35" s="6">
        <v>2</v>
      </c>
      <c r="AV35" s="6"/>
      <c r="AW35" s="6">
        <v>1</v>
      </c>
      <c r="AX35" s="6">
        <v>1</v>
      </c>
      <c r="AY35" s="6">
        <v>0</v>
      </c>
      <c r="AZ35" s="6">
        <v>1</v>
      </c>
      <c r="BA35" s="6"/>
      <c r="BB35" s="6"/>
      <c r="BC35" s="6">
        <v>3</v>
      </c>
      <c r="BD35" s="6">
        <v>2</v>
      </c>
      <c r="BE35" s="6">
        <v>1</v>
      </c>
      <c r="BF35" s="6">
        <v>1</v>
      </c>
      <c r="BG35" s="6">
        <v>1</v>
      </c>
      <c r="BH35" s="6">
        <v>1</v>
      </c>
    </row>
    <row r="36" spans="1:60" s="4" customFormat="1" ht="105" customHeight="1" x14ac:dyDescent="0.3">
      <c r="A36" s="3" t="s">
        <v>253</v>
      </c>
      <c r="B36" s="2" t="s">
        <v>26</v>
      </c>
      <c r="C36" s="2" t="s">
        <v>251</v>
      </c>
      <c r="D36" s="6"/>
      <c r="E36" s="6">
        <v>2</v>
      </c>
      <c r="F36" s="6">
        <v>2</v>
      </c>
      <c r="G36" s="6">
        <v>0</v>
      </c>
      <c r="H36" s="6">
        <v>2</v>
      </c>
      <c r="I36" s="6">
        <v>2</v>
      </c>
      <c r="J36" s="6">
        <v>2</v>
      </c>
      <c r="K36" s="6">
        <v>1</v>
      </c>
      <c r="L36" s="6">
        <v>2</v>
      </c>
      <c r="M36" s="6">
        <v>1</v>
      </c>
      <c r="N36" s="6">
        <v>1</v>
      </c>
      <c r="O36" s="6">
        <v>0</v>
      </c>
      <c r="P36" s="6">
        <v>1</v>
      </c>
      <c r="Q36" s="6"/>
      <c r="R36" s="6">
        <v>1</v>
      </c>
      <c r="S36" s="6"/>
      <c r="T36" s="6"/>
      <c r="U36" s="6"/>
      <c r="V36" s="6"/>
      <c r="W36" s="6"/>
      <c r="X36" s="6"/>
      <c r="Y36" s="6"/>
      <c r="Z36" s="6">
        <v>1</v>
      </c>
      <c r="AA36" s="6"/>
      <c r="AB36" s="6"/>
      <c r="AC36" s="6"/>
      <c r="AD36" s="6"/>
      <c r="AE36" s="6"/>
      <c r="AF36" s="6"/>
      <c r="AG36" s="6">
        <v>2</v>
      </c>
      <c r="AH36" s="6">
        <v>2</v>
      </c>
      <c r="AI36" s="6">
        <v>5</v>
      </c>
      <c r="AJ36" s="6">
        <v>1</v>
      </c>
      <c r="AK36" s="6">
        <v>1</v>
      </c>
      <c r="AL36" s="6">
        <v>1</v>
      </c>
      <c r="AM36" s="6">
        <v>2</v>
      </c>
      <c r="AN36" s="6">
        <v>1</v>
      </c>
      <c r="AO36" s="6"/>
      <c r="AP36" s="6"/>
      <c r="AQ36" s="6"/>
      <c r="AR36" s="6"/>
      <c r="AS36" s="6">
        <v>0</v>
      </c>
      <c r="AT36" s="6">
        <v>1</v>
      </c>
      <c r="AU36" s="6">
        <v>2</v>
      </c>
      <c r="AV36" s="6"/>
      <c r="AW36" s="6">
        <v>1</v>
      </c>
      <c r="AX36" s="6">
        <v>1</v>
      </c>
      <c r="AY36" s="6">
        <v>1</v>
      </c>
      <c r="AZ36" s="6">
        <v>1</v>
      </c>
      <c r="BA36" s="6"/>
      <c r="BB36" s="6"/>
      <c r="BC36" s="6">
        <v>1</v>
      </c>
      <c r="BD36" s="6">
        <v>1</v>
      </c>
      <c r="BE36" s="6">
        <v>1</v>
      </c>
      <c r="BF36" s="6">
        <v>1</v>
      </c>
      <c r="BG36" s="6"/>
      <c r="BH36" s="6"/>
    </row>
    <row r="37" spans="1:60" s="4" customFormat="1" ht="105" customHeight="1" x14ac:dyDescent="0.3">
      <c r="A37" s="3" t="s">
        <v>253</v>
      </c>
      <c r="B37" s="16" t="s">
        <v>186</v>
      </c>
      <c r="C37" s="16" t="s">
        <v>252</v>
      </c>
      <c r="D37" s="6"/>
      <c r="E37" s="6">
        <v>1</v>
      </c>
      <c r="F37" s="6">
        <v>1</v>
      </c>
      <c r="G37" s="6">
        <v>1</v>
      </c>
      <c r="H37" s="6">
        <v>1</v>
      </c>
      <c r="I37" s="6">
        <v>1</v>
      </c>
      <c r="J37" s="6">
        <v>1</v>
      </c>
      <c r="K37" s="6">
        <v>2</v>
      </c>
      <c r="L37" s="6">
        <v>1</v>
      </c>
      <c r="M37" s="6">
        <v>1</v>
      </c>
      <c r="N37" s="6">
        <v>1</v>
      </c>
      <c r="O37" s="6">
        <v>1</v>
      </c>
      <c r="P37" s="6">
        <v>1</v>
      </c>
      <c r="Q37" s="6"/>
      <c r="R37" s="6">
        <v>1</v>
      </c>
      <c r="S37" s="6"/>
      <c r="T37" s="6"/>
      <c r="U37" s="6"/>
      <c r="V37" s="6"/>
      <c r="W37" s="6"/>
      <c r="X37" s="6"/>
      <c r="Y37" s="6"/>
      <c r="Z37" s="6">
        <v>1</v>
      </c>
      <c r="AA37" s="6"/>
      <c r="AB37" s="6"/>
      <c r="AC37" s="6"/>
      <c r="AD37" s="6"/>
      <c r="AE37" s="6"/>
      <c r="AF37" s="6"/>
      <c r="AG37" s="6"/>
      <c r="AH37" s="6">
        <v>1</v>
      </c>
      <c r="AI37" s="6">
        <v>1</v>
      </c>
      <c r="AJ37" s="6">
        <v>1</v>
      </c>
      <c r="AK37" s="6">
        <v>1</v>
      </c>
      <c r="AL37" s="6">
        <v>1</v>
      </c>
      <c r="AM37" s="6">
        <v>3</v>
      </c>
      <c r="AN37" s="6">
        <v>1</v>
      </c>
      <c r="AO37" s="6"/>
      <c r="AP37" s="6"/>
      <c r="AQ37" s="6"/>
      <c r="AR37" s="6"/>
      <c r="AS37" s="6">
        <v>1</v>
      </c>
      <c r="AT37" s="6">
        <v>1</v>
      </c>
      <c r="AU37" s="6">
        <v>0</v>
      </c>
      <c r="AV37" s="6">
        <v>1</v>
      </c>
      <c r="AW37" s="6">
        <v>1</v>
      </c>
      <c r="AX37" s="6">
        <v>1</v>
      </c>
      <c r="AY37" s="6">
        <v>0</v>
      </c>
      <c r="AZ37" s="6">
        <v>1</v>
      </c>
      <c r="BA37" s="6"/>
      <c r="BB37" s="6"/>
      <c r="BC37" s="6">
        <v>0</v>
      </c>
      <c r="BD37" s="6"/>
      <c r="BE37" s="6">
        <v>1</v>
      </c>
      <c r="BF37" s="6">
        <v>1</v>
      </c>
      <c r="BG37" s="6">
        <v>1</v>
      </c>
      <c r="BH37" s="6">
        <v>1</v>
      </c>
    </row>
    <row r="38" spans="1:60" s="4" customFormat="1" ht="105" customHeight="1" x14ac:dyDescent="0.3">
      <c r="A38" s="3" t="s">
        <v>253</v>
      </c>
      <c r="B38" s="16" t="s">
        <v>208</v>
      </c>
      <c r="C38" s="16" t="s">
        <v>252</v>
      </c>
      <c r="D38" s="6"/>
      <c r="E38" s="6">
        <v>1</v>
      </c>
      <c r="F38" s="6">
        <v>1</v>
      </c>
      <c r="G38" s="6">
        <v>0</v>
      </c>
      <c r="H38" s="6">
        <v>1</v>
      </c>
      <c r="I38" s="6">
        <v>1</v>
      </c>
      <c r="J38" s="6">
        <v>1</v>
      </c>
      <c r="K38" s="6">
        <v>1</v>
      </c>
      <c r="L38" s="6">
        <v>1</v>
      </c>
      <c r="M38" s="6">
        <v>1</v>
      </c>
      <c r="N38" s="6">
        <v>1</v>
      </c>
      <c r="O38" s="6">
        <v>0</v>
      </c>
      <c r="P38" s="6">
        <v>1</v>
      </c>
      <c r="Q38" s="6"/>
      <c r="R38" s="6">
        <v>1</v>
      </c>
      <c r="S38" s="6"/>
      <c r="T38" s="6"/>
      <c r="U38" s="6"/>
      <c r="V38" s="6"/>
      <c r="W38" s="6"/>
      <c r="X38" s="6"/>
      <c r="Y38" s="6"/>
      <c r="Z38" s="6">
        <v>1</v>
      </c>
      <c r="AA38" s="6"/>
      <c r="AB38" s="6"/>
      <c r="AC38" s="6"/>
      <c r="AD38" s="6"/>
      <c r="AE38" s="6"/>
      <c r="AF38" s="6"/>
      <c r="AG38" s="6"/>
      <c r="AH38" s="6">
        <v>1</v>
      </c>
      <c r="AI38" s="6">
        <v>0</v>
      </c>
      <c r="AJ38" s="6">
        <v>1</v>
      </c>
      <c r="AK38" s="6">
        <v>1</v>
      </c>
      <c r="AL38" s="6">
        <v>1</v>
      </c>
      <c r="AM38" s="6">
        <v>1</v>
      </c>
      <c r="AN38" s="6">
        <v>1</v>
      </c>
      <c r="AO38" s="6"/>
      <c r="AP38" s="6"/>
      <c r="AQ38" s="6"/>
      <c r="AR38" s="6"/>
      <c r="AS38" s="6">
        <v>1</v>
      </c>
      <c r="AT38" s="6">
        <v>1</v>
      </c>
      <c r="AU38" s="6">
        <v>0</v>
      </c>
      <c r="AV38" s="6">
        <v>1</v>
      </c>
      <c r="AW38" s="6">
        <v>1</v>
      </c>
      <c r="AX38" s="6">
        <v>1</v>
      </c>
      <c r="AY38" s="6"/>
      <c r="AZ38" s="6">
        <v>1</v>
      </c>
      <c r="BA38" s="6"/>
      <c r="BB38" s="6"/>
      <c r="BC38" s="6">
        <v>0</v>
      </c>
      <c r="BD38" s="6"/>
      <c r="BE38" s="6">
        <v>1</v>
      </c>
      <c r="BF38" s="6">
        <v>1</v>
      </c>
      <c r="BG38" s="6"/>
      <c r="BH38" s="6"/>
    </row>
    <row r="39" spans="1:60" s="4" customFormat="1" ht="105" customHeight="1" x14ac:dyDescent="0.3">
      <c r="A39" s="2" t="s">
        <v>9</v>
      </c>
      <c r="B39" s="3" t="s">
        <v>260</v>
      </c>
      <c r="C39" s="3" t="s">
        <v>250</v>
      </c>
      <c r="D39" s="6"/>
      <c r="E39" s="13"/>
      <c r="F39" s="13"/>
      <c r="G39" s="13">
        <v>2</v>
      </c>
      <c r="H39" s="13">
        <v>1</v>
      </c>
      <c r="I39" s="11"/>
      <c r="J39" s="13"/>
      <c r="K39" s="13">
        <v>1</v>
      </c>
      <c r="L39" s="11">
        <v>1</v>
      </c>
      <c r="M39" s="11">
        <v>1</v>
      </c>
      <c r="N39" s="11"/>
      <c r="O39" s="11">
        <v>1</v>
      </c>
      <c r="P39" s="11">
        <v>1</v>
      </c>
      <c r="Q39" s="11"/>
      <c r="R39" s="11"/>
      <c r="S39" s="11"/>
      <c r="T39" s="11"/>
      <c r="U39" s="11"/>
      <c r="V39" s="11"/>
      <c r="W39" s="11">
        <v>2</v>
      </c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>
        <v>0</v>
      </c>
      <c r="AJ39" s="11">
        <v>1</v>
      </c>
      <c r="AK39" s="11">
        <v>2</v>
      </c>
      <c r="AL39" s="11"/>
      <c r="AM39" s="11">
        <v>1</v>
      </c>
      <c r="AN39" s="11">
        <v>2</v>
      </c>
      <c r="AO39" s="11"/>
      <c r="AP39" s="11"/>
      <c r="AQ39" s="11"/>
      <c r="AR39" s="11"/>
      <c r="AS39" s="11"/>
      <c r="AT39" s="11"/>
      <c r="AU39" s="11">
        <v>0</v>
      </c>
      <c r="AV39" s="11"/>
      <c r="AW39" s="11">
        <v>1</v>
      </c>
      <c r="AX39" s="11"/>
      <c r="AY39" s="11">
        <v>0</v>
      </c>
      <c r="AZ39" s="11"/>
      <c r="BA39" s="11">
        <v>1</v>
      </c>
      <c r="BB39" s="11"/>
      <c r="BC39" s="11">
        <v>2</v>
      </c>
      <c r="BD39" s="11">
        <v>2</v>
      </c>
      <c r="BE39" s="11">
        <v>1</v>
      </c>
      <c r="BF39" s="11"/>
      <c r="BG39" s="11">
        <v>0</v>
      </c>
      <c r="BH39" s="11"/>
    </row>
    <row r="40" spans="1:60" s="4" customFormat="1" ht="105" customHeight="1" x14ac:dyDescent="0.3">
      <c r="A40" s="2" t="s">
        <v>9</v>
      </c>
      <c r="B40" s="3" t="s">
        <v>38</v>
      </c>
      <c r="C40" s="3" t="s">
        <v>36</v>
      </c>
      <c r="D40" s="6">
        <f>212+100</f>
        <v>312</v>
      </c>
      <c r="E40" s="6">
        <f>4+3</f>
        <v>7</v>
      </c>
      <c r="F40" s="6">
        <f>4+3</f>
        <v>7</v>
      </c>
      <c r="G40" s="6">
        <v>7</v>
      </c>
      <c r="H40" s="6">
        <v>7</v>
      </c>
      <c r="I40" s="6">
        <f>3+3</f>
        <v>6</v>
      </c>
      <c r="J40" s="6">
        <f>3+3</f>
        <v>6</v>
      </c>
      <c r="K40" s="6">
        <v>7</v>
      </c>
      <c r="L40" s="6">
        <f>3+3</f>
        <v>6</v>
      </c>
      <c r="M40" s="6">
        <v>1</v>
      </c>
      <c r="N40" s="6">
        <v>1</v>
      </c>
      <c r="O40" s="6">
        <v>2</v>
      </c>
      <c r="P40" s="6">
        <v>1</v>
      </c>
      <c r="Q40" s="6"/>
      <c r="R40" s="6"/>
      <c r="S40" s="6"/>
      <c r="T40" s="6"/>
      <c r="U40" s="6"/>
      <c r="V40" s="6"/>
      <c r="W40" s="6"/>
      <c r="X40" s="6">
        <v>1</v>
      </c>
      <c r="Y40" s="6"/>
      <c r="Z40" s="6"/>
      <c r="AA40" s="6"/>
      <c r="AB40" s="6"/>
      <c r="AC40" s="6"/>
      <c r="AD40" s="6"/>
      <c r="AE40" s="6"/>
      <c r="AF40" s="6"/>
      <c r="AG40" s="6">
        <v>2</v>
      </c>
      <c r="AH40" s="6">
        <v>2</v>
      </c>
      <c r="AI40" s="6">
        <v>0</v>
      </c>
      <c r="AJ40" s="6">
        <v>2</v>
      </c>
      <c r="AK40" s="6">
        <v>5</v>
      </c>
      <c r="AL40" s="6">
        <v>5</v>
      </c>
      <c r="AM40" s="6">
        <v>4</v>
      </c>
      <c r="AN40" s="6">
        <v>5</v>
      </c>
      <c r="AO40" s="6"/>
      <c r="AP40" s="6"/>
      <c r="AQ40" s="6"/>
      <c r="AR40" s="6"/>
      <c r="AS40" s="6">
        <v>1</v>
      </c>
      <c r="AT40" s="6">
        <v>1</v>
      </c>
      <c r="AU40" s="6">
        <v>2</v>
      </c>
      <c r="AV40" s="6">
        <v>1</v>
      </c>
      <c r="AW40" s="6">
        <v>1</v>
      </c>
      <c r="AX40" s="6">
        <v>1</v>
      </c>
      <c r="AY40" s="6"/>
      <c r="AZ40" s="6">
        <v>2</v>
      </c>
      <c r="BA40" s="6">
        <v>2</v>
      </c>
      <c r="BB40" s="6"/>
      <c r="BC40" s="6"/>
      <c r="BD40" s="6">
        <v>2</v>
      </c>
      <c r="BE40" s="6">
        <v>1</v>
      </c>
      <c r="BF40" s="6">
        <v>1</v>
      </c>
      <c r="BG40" s="6"/>
      <c r="BH40" s="6"/>
    </row>
    <row r="41" spans="1:60" s="4" customFormat="1" ht="105" customHeight="1" x14ac:dyDescent="0.3">
      <c r="A41" s="2" t="s">
        <v>9</v>
      </c>
      <c r="B41" s="3" t="s">
        <v>43</v>
      </c>
      <c r="C41" s="3" t="s">
        <v>32</v>
      </c>
      <c r="D41" s="6">
        <v>104</v>
      </c>
      <c r="E41" s="6">
        <v>3</v>
      </c>
      <c r="F41" s="6">
        <v>3</v>
      </c>
      <c r="G41" s="6">
        <v>3</v>
      </c>
      <c r="H41" s="6">
        <v>3</v>
      </c>
      <c r="I41" s="6">
        <v>3</v>
      </c>
      <c r="J41" s="6">
        <v>3</v>
      </c>
      <c r="K41" s="6">
        <v>2</v>
      </c>
      <c r="L41" s="6">
        <v>3</v>
      </c>
      <c r="M41" s="6">
        <v>1</v>
      </c>
      <c r="N41" s="6">
        <v>1</v>
      </c>
      <c r="O41" s="6">
        <v>1</v>
      </c>
      <c r="P41" s="6">
        <v>1</v>
      </c>
      <c r="Q41" s="6"/>
      <c r="R41" s="6"/>
      <c r="S41" s="6"/>
      <c r="T41" s="6"/>
      <c r="U41" s="6"/>
      <c r="V41" s="6"/>
      <c r="W41" s="6">
        <v>2</v>
      </c>
      <c r="X41" s="6"/>
      <c r="Y41" s="6"/>
      <c r="Z41" s="6"/>
      <c r="AA41" s="6"/>
      <c r="AB41" s="6"/>
      <c r="AC41" s="6"/>
      <c r="AD41" s="6"/>
      <c r="AE41" s="6"/>
      <c r="AF41" s="6"/>
      <c r="AG41" s="6">
        <v>2</v>
      </c>
      <c r="AH41" s="6">
        <v>2</v>
      </c>
      <c r="AI41" s="6">
        <v>1</v>
      </c>
      <c r="AJ41" s="6">
        <v>2</v>
      </c>
      <c r="AK41" s="6">
        <v>5</v>
      </c>
      <c r="AL41" s="6">
        <v>5</v>
      </c>
      <c r="AM41" s="6">
        <v>2</v>
      </c>
      <c r="AN41" s="6">
        <v>5</v>
      </c>
      <c r="AO41" s="6"/>
      <c r="AP41" s="6"/>
      <c r="AQ41" s="6"/>
      <c r="AR41" s="6"/>
      <c r="AS41" s="6">
        <v>1</v>
      </c>
      <c r="AT41" s="6">
        <v>1</v>
      </c>
      <c r="AU41" s="6">
        <v>1</v>
      </c>
      <c r="AV41" s="6">
        <v>1</v>
      </c>
      <c r="AW41" s="6">
        <v>1</v>
      </c>
      <c r="AX41" s="6">
        <v>1</v>
      </c>
      <c r="AY41" s="6"/>
      <c r="AZ41" s="6">
        <v>1</v>
      </c>
      <c r="BA41" s="6">
        <v>2</v>
      </c>
      <c r="BB41" s="6"/>
      <c r="BC41" s="6">
        <v>0</v>
      </c>
      <c r="BD41" s="6">
        <v>2</v>
      </c>
      <c r="BE41" s="6"/>
      <c r="BF41" s="6"/>
      <c r="BG41" s="6">
        <v>0</v>
      </c>
      <c r="BH41" s="6"/>
    </row>
    <row r="42" spans="1:60" s="4" customFormat="1" ht="105" customHeight="1" x14ac:dyDescent="0.3">
      <c r="A42" s="2" t="s">
        <v>9</v>
      </c>
      <c r="B42" s="5" t="s">
        <v>56</v>
      </c>
      <c r="C42" s="5" t="s">
        <v>32</v>
      </c>
      <c r="D42" s="6">
        <v>501</v>
      </c>
      <c r="E42" s="6">
        <v>7</v>
      </c>
      <c r="F42" s="6">
        <v>7</v>
      </c>
      <c r="G42" s="6">
        <v>6</v>
      </c>
      <c r="H42" s="6">
        <v>9</v>
      </c>
      <c r="I42" s="6">
        <v>4</v>
      </c>
      <c r="J42" s="6">
        <v>4</v>
      </c>
      <c r="K42" s="6">
        <v>3</v>
      </c>
      <c r="L42" s="6">
        <v>5</v>
      </c>
      <c r="M42" s="6">
        <v>1</v>
      </c>
      <c r="N42" s="6">
        <v>1</v>
      </c>
      <c r="O42" s="6">
        <v>2</v>
      </c>
      <c r="P42" s="6">
        <v>1</v>
      </c>
      <c r="Q42" s="6"/>
      <c r="R42" s="6"/>
      <c r="S42" s="6"/>
      <c r="T42" s="6"/>
      <c r="U42" s="6"/>
      <c r="V42" s="6"/>
      <c r="W42" s="6">
        <v>1</v>
      </c>
      <c r="X42" s="6"/>
      <c r="Y42" s="6"/>
      <c r="Z42" s="6"/>
      <c r="AA42" s="6"/>
      <c r="AB42" s="6"/>
      <c r="AC42" s="6"/>
      <c r="AD42" s="6"/>
      <c r="AE42" s="6"/>
      <c r="AF42" s="6"/>
      <c r="AG42" s="6">
        <v>2</v>
      </c>
      <c r="AH42" s="6">
        <v>2</v>
      </c>
      <c r="AI42" s="6">
        <v>1</v>
      </c>
      <c r="AJ42" s="6">
        <v>3</v>
      </c>
      <c r="AK42" s="6">
        <v>5</v>
      </c>
      <c r="AL42" s="6">
        <v>5</v>
      </c>
      <c r="AM42" s="6">
        <v>8</v>
      </c>
      <c r="AN42" s="6">
        <v>5</v>
      </c>
      <c r="AO42" s="6"/>
      <c r="AP42" s="6"/>
      <c r="AQ42" s="6"/>
      <c r="AR42" s="6"/>
      <c r="AS42" s="6">
        <v>2</v>
      </c>
      <c r="AT42" s="6">
        <v>2</v>
      </c>
      <c r="AU42" s="6">
        <v>0</v>
      </c>
      <c r="AV42" s="6">
        <v>2</v>
      </c>
      <c r="AW42" s="6">
        <v>1</v>
      </c>
      <c r="AX42" s="6">
        <v>1</v>
      </c>
      <c r="AY42" s="6">
        <v>2</v>
      </c>
      <c r="AZ42" s="6">
        <v>2</v>
      </c>
      <c r="BA42" s="6">
        <v>2</v>
      </c>
      <c r="BB42" s="6"/>
      <c r="BC42" s="6">
        <v>3</v>
      </c>
      <c r="BD42" s="6">
        <v>3</v>
      </c>
      <c r="BE42" s="6">
        <v>1</v>
      </c>
      <c r="BF42" s="6">
        <v>1</v>
      </c>
      <c r="BG42" s="6">
        <v>1</v>
      </c>
      <c r="BH42" s="6">
        <v>1</v>
      </c>
    </row>
    <row r="43" spans="1:60" s="4" customFormat="1" ht="105" customHeight="1" x14ac:dyDescent="0.3">
      <c r="A43" s="2" t="s">
        <v>9</v>
      </c>
      <c r="B43" s="3" t="s">
        <v>64</v>
      </c>
      <c r="C43" s="3" t="s">
        <v>32</v>
      </c>
      <c r="D43" s="6">
        <v>41</v>
      </c>
      <c r="E43" s="6">
        <v>2</v>
      </c>
      <c r="F43" s="6">
        <v>2</v>
      </c>
      <c r="G43" s="6">
        <v>1</v>
      </c>
      <c r="H43" s="6"/>
      <c r="I43" s="6">
        <v>2</v>
      </c>
      <c r="J43" s="6">
        <v>2</v>
      </c>
      <c r="K43" s="6">
        <v>1</v>
      </c>
      <c r="L43" s="6"/>
      <c r="M43" s="6">
        <v>1</v>
      </c>
      <c r="N43" s="6">
        <v>1</v>
      </c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>
        <v>2</v>
      </c>
      <c r="AH43" s="6">
        <v>2</v>
      </c>
      <c r="AI43" s="6">
        <v>1</v>
      </c>
      <c r="AJ43" s="6"/>
      <c r="AK43" s="6">
        <v>4</v>
      </c>
      <c r="AL43" s="6">
        <v>4</v>
      </c>
      <c r="AM43" s="6">
        <v>2</v>
      </c>
      <c r="AN43" s="6"/>
      <c r="AO43" s="6"/>
      <c r="AP43" s="6"/>
      <c r="AQ43" s="6"/>
      <c r="AR43" s="6"/>
      <c r="AS43" s="6"/>
      <c r="AT43" s="6"/>
      <c r="AU43" s="6">
        <v>1</v>
      </c>
      <c r="AV43" s="6"/>
      <c r="AW43" s="6">
        <v>1</v>
      </c>
      <c r="AX43" s="6">
        <v>1</v>
      </c>
      <c r="AY43" s="6"/>
      <c r="AZ43" s="6"/>
      <c r="BA43" s="6">
        <v>2</v>
      </c>
      <c r="BB43" s="6">
        <v>2</v>
      </c>
      <c r="BC43" s="6"/>
      <c r="BD43" s="6"/>
      <c r="BE43" s="6"/>
      <c r="BF43" s="6"/>
      <c r="BG43" s="6"/>
      <c r="BH43" s="6"/>
    </row>
    <row r="44" spans="1:60" s="4" customFormat="1" ht="105" customHeight="1" x14ac:dyDescent="0.3">
      <c r="A44" s="2" t="s">
        <v>9</v>
      </c>
      <c r="B44" s="3" t="s">
        <v>68</v>
      </c>
      <c r="C44" s="3" t="s">
        <v>34</v>
      </c>
      <c r="D44" s="6">
        <v>182</v>
      </c>
      <c r="E44" s="6">
        <v>5</v>
      </c>
      <c r="F44" s="6">
        <v>4</v>
      </c>
      <c r="G44" s="6">
        <v>3</v>
      </c>
      <c r="H44" s="6">
        <v>4</v>
      </c>
      <c r="I44" s="6">
        <v>4</v>
      </c>
      <c r="J44" s="6">
        <v>4</v>
      </c>
      <c r="K44" s="6">
        <v>1</v>
      </c>
      <c r="L44" s="6">
        <v>3</v>
      </c>
      <c r="M44" s="6">
        <v>1</v>
      </c>
      <c r="N44" s="6">
        <v>1</v>
      </c>
      <c r="O44" s="6"/>
      <c r="P44" s="6">
        <v>1</v>
      </c>
      <c r="Q44" s="6"/>
      <c r="R44" s="6"/>
      <c r="S44" s="6"/>
      <c r="T44" s="6"/>
      <c r="U44" s="6"/>
      <c r="V44" s="6"/>
      <c r="W44" s="6">
        <v>0</v>
      </c>
      <c r="X44" s="6"/>
      <c r="Y44" s="6"/>
      <c r="Z44" s="6"/>
      <c r="AA44" s="6"/>
      <c r="AB44" s="6"/>
      <c r="AC44" s="6"/>
      <c r="AD44" s="6"/>
      <c r="AE44" s="6"/>
      <c r="AF44" s="6"/>
      <c r="AG44" s="6">
        <v>2</v>
      </c>
      <c r="AH44" s="6">
        <v>2</v>
      </c>
      <c r="AI44" s="6">
        <v>1</v>
      </c>
      <c r="AJ44" s="6">
        <v>2</v>
      </c>
      <c r="AK44" s="6">
        <v>5</v>
      </c>
      <c r="AL44" s="6">
        <v>5</v>
      </c>
      <c r="AM44" s="6">
        <v>1</v>
      </c>
      <c r="AN44" s="6">
        <v>5</v>
      </c>
      <c r="AO44" s="6"/>
      <c r="AP44" s="6"/>
      <c r="AQ44" s="6"/>
      <c r="AR44" s="6"/>
      <c r="AS44" s="6">
        <v>1</v>
      </c>
      <c r="AT44" s="6">
        <v>1</v>
      </c>
      <c r="AU44" s="6">
        <v>1</v>
      </c>
      <c r="AV44" s="6">
        <v>1</v>
      </c>
      <c r="AW44" s="6">
        <v>1</v>
      </c>
      <c r="AX44" s="6">
        <v>1</v>
      </c>
      <c r="AY44" s="6"/>
      <c r="AZ44" s="6">
        <v>1</v>
      </c>
      <c r="BA44" s="6">
        <v>2</v>
      </c>
      <c r="BB44" s="6"/>
      <c r="BC44" s="6">
        <v>2</v>
      </c>
      <c r="BD44" s="6">
        <v>3</v>
      </c>
      <c r="BE44" s="6"/>
      <c r="BF44" s="6"/>
      <c r="BG44" s="6">
        <v>1</v>
      </c>
      <c r="BH44" s="6">
        <v>1</v>
      </c>
    </row>
    <row r="45" spans="1:60" s="4" customFormat="1" ht="105" customHeight="1" x14ac:dyDescent="0.3">
      <c r="A45" s="2" t="s">
        <v>9</v>
      </c>
      <c r="B45" s="3" t="s">
        <v>85</v>
      </c>
      <c r="C45" s="3" t="s">
        <v>34</v>
      </c>
      <c r="D45" s="6">
        <v>41</v>
      </c>
      <c r="E45" s="6">
        <v>2</v>
      </c>
      <c r="F45" s="6">
        <v>2</v>
      </c>
      <c r="G45" s="6">
        <v>1</v>
      </c>
      <c r="H45" s="6">
        <v>2</v>
      </c>
      <c r="I45" s="6">
        <v>3</v>
      </c>
      <c r="J45" s="6">
        <v>3</v>
      </c>
      <c r="K45" s="6">
        <v>1</v>
      </c>
      <c r="L45" s="6">
        <v>3</v>
      </c>
      <c r="M45" s="6">
        <v>1</v>
      </c>
      <c r="N45" s="6">
        <v>1</v>
      </c>
      <c r="O45" s="6"/>
      <c r="P45" s="6">
        <v>1</v>
      </c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>
        <v>2</v>
      </c>
      <c r="AH45" s="6">
        <v>2</v>
      </c>
      <c r="AI45" s="6">
        <v>1</v>
      </c>
      <c r="AJ45" s="6">
        <v>2</v>
      </c>
      <c r="AK45" s="6">
        <v>4</v>
      </c>
      <c r="AL45" s="6">
        <v>4</v>
      </c>
      <c r="AM45" s="6">
        <v>3</v>
      </c>
      <c r="AN45" s="6">
        <v>4</v>
      </c>
      <c r="AO45" s="6"/>
      <c r="AP45" s="6"/>
      <c r="AQ45" s="6"/>
      <c r="AR45" s="6"/>
      <c r="AS45" s="6"/>
      <c r="AT45" s="6"/>
      <c r="AU45" s="6">
        <v>0</v>
      </c>
      <c r="AV45" s="6"/>
      <c r="AW45" s="6">
        <v>1</v>
      </c>
      <c r="AX45" s="6">
        <v>1</v>
      </c>
      <c r="AY45" s="6"/>
      <c r="AZ45" s="6">
        <v>1</v>
      </c>
      <c r="BA45" s="6">
        <v>2</v>
      </c>
      <c r="BB45" s="6">
        <v>2</v>
      </c>
      <c r="BC45" s="6"/>
      <c r="BD45" s="6">
        <v>2</v>
      </c>
      <c r="BE45" s="6"/>
      <c r="BF45" s="6"/>
      <c r="BG45" s="6"/>
      <c r="BH45" s="6"/>
    </row>
    <row r="46" spans="1:60" s="4" customFormat="1" ht="105" customHeight="1" x14ac:dyDescent="0.3">
      <c r="A46" s="2" t="s">
        <v>9</v>
      </c>
      <c r="B46" s="3" t="s">
        <v>86</v>
      </c>
      <c r="C46" s="3" t="s">
        <v>32</v>
      </c>
      <c r="D46" s="6">
        <v>252</v>
      </c>
      <c r="E46" s="6">
        <v>4</v>
      </c>
      <c r="F46" s="6">
        <v>4</v>
      </c>
      <c r="G46" s="6">
        <v>7</v>
      </c>
      <c r="H46" s="6">
        <v>4</v>
      </c>
      <c r="I46" s="6">
        <v>3</v>
      </c>
      <c r="J46" s="6">
        <v>3</v>
      </c>
      <c r="K46" s="6">
        <v>1</v>
      </c>
      <c r="L46" s="6">
        <v>3</v>
      </c>
      <c r="M46" s="6">
        <v>1</v>
      </c>
      <c r="N46" s="6">
        <v>1</v>
      </c>
      <c r="O46" s="6">
        <v>2</v>
      </c>
      <c r="P46" s="6">
        <v>1</v>
      </c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>
        <v>2</v>
      </c>
      <c r="AH46" s="6">
        <v>2</v>
      </c>
      <c r="AI46" s="6">
        <v>2</v>
      </c>
      <c r="AJ46" s="6">
        <v>2</v>
      </c>
      <c r="AK46" s="6">
        <v>5</v>
      </c>
      <c r="AL46" s="6">
        <v>5</v>
      </c>
      <c r="AM46" s="6">
        <v>5</v>
      </c>
      <c r="AN46" s="6">
        <v>5</v>
      </c>
      <c r="AO46" s="6"/>
      <c r="AP46" s="6"/>
      <c r="AQ46" s="6"/>
      <c r="AR46" s="6"/>
      <c r="AS46" s="6">
        <v>1</v>
      </c>
      <c r="AT46" s="6">
        <v>1</v>
      </c>
      <c r="AU46" s="6">
        <v>0</v>
      </c>
      <c r="AV46" s="6">
        <v>1</v>
      </c>
      <c r="AW46" s="6">
        <v>1</v>
      </c>
      <c r="AX46" s="6">
        <v>1</v>
      </c>
      <c r="AY46" s="6"/>
      <c r="AZ46" s="6">
        <v>1</v>
      </c>
      <c r="BA46" s="6">
        <v>2</v>
      </c>
      <c r="BB46" s="6"/>
      <c r="BC46" s="6"/>
      <c r="BD46" s="6">
        <v>2</v>
      </c>
      <c r="BE46" s="6"/>
      <c r="BF46" s="6"/>
      <c r="BG46" s="6">
        <v>1</v>
      </c>
      <c r="BH46" s="6">
        <v>1</v>
      </c>
    </row>
    <row r="47" spans="1:60" s="4" customFormat="1" ht="105" customHeight="1" x14ac:dyDescent="0.3">
      <c r="A47" s="2" t="s">
        <v>9</v>
      </c>
      <c r="B47" s="3" t="s">
        <v>90</v>
      </c>
      <c r="C47" s="3" t="s">
        <v>32</v>
      </c>
      <c r="D47" s="6">
        <v>144</v>
      </c>
      <c r="E47" s="6">
        <v>3</v>
      </c>
      <c r="F47" s="6">
        <v>3</v>
      </c>
      <c r="G47" s="6">
        <v>3</v>
      </c>
      <c r="H47" s="6">
        <v>3</v>
      </c>
      <c r="I47" s="6">
        <v>3</v>
      </c>
      <c r="J47" s="6">
        <v>3</v>
      </c>
      <c r="K47" s="6">
        <v>3</v>
      </c>
      <c r="L47" s="6">
        <v>3</v>
      </c>
      <c r="M47" s="6">
        <v>1</v>
      </c>
      <c r="N47" s="6">
        <v>1</v>
      </c>
      <c r="O47" s="6"/>
      <c r="P47" s="6">
        <v>1</v>
      </c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>
        <v>2</v>
      </c>
      <c r="AH47" s="6">
        <v>2</v>
      </c>
      <c r="AI47" s="6">
        <v>1</v>
      </c>
      <c r="AJ47" s="6">
        <v>2</v>
      </c>
      <c r="AK47" s="6">
        <v>5</v>
      </c>
      <c r="AL47" s="6">
        <v>5</v>
      </c>
      <c r="AM47" s="6">
        <v>5</v>
      </c>
      <c r="AN47" s="6">
        <v>5</v>
      </c>
      <c r="AO47" s="6"/>
      <c r="AP47" s="6"/>
      <c r="AQ47" s="6"/>
      <c r="AR47" s="6"/>
      <c r="AS47" s="6">
        <v>1</v>
      </c>
      <c r="AT47" s="6">
        <v>1</v>
      </c>
      <c r="AU47" s="6">
        <v>0</v>
      </c>
      <c r="AV47" s="6">
        <v>1</v>
      </c>
      <c r="AW47" s="6">
        <v>1</v>
      </c>
      <c r="AX47" s="6">
        <v>1</v>
      </c>
      <c r="AY47" s="6"/>
      <c r="AZ47" s="6">
        <v>1</v>
      </c>
      <c r="BA47" s="6">
        <v>2</v>
      </c>
      <c r="BB47" s="6"/>
      <c r="BC47" s="6">
        <v>2</v>
      </c>
      <c r="BD47" s="6">
        <v>2</v>
      </c>
      <c r="BE47" s="6"/>
      <c r="BF47" s="6"/>
      <c r="BG47" s="6"/>
      <c r="BH47" s="6"/>
    </row>
    <row r="48" spans="1:60" s="4" customFormat="1" ht="105" customHeight="1" x14ac:dyDescent="0.3">
      <c r="A48" s="2" t="s">
        <v>9</v>
      </c>
      <c r="B48" s="3" t="s">
        <v>92</v>
      </c>
      <c r="C48" s="3" t="s">
        <v>34</v>
      </c>
      <c r="D48" s="6">
        <v>201</v>
      </c>
      <c r="E48" s="6">
        <v>6</v>
      </c>
      <c r="F48" s="6">
        <v>6</v>
      </c>
      <c r="G48" s="6">
        <v>3</v>
      </c>
      <c r="H48" s="6">
        <v>6</v>
      </c>
      <c r="I48" s="6">
        <v>4</v>
      </c>
      <c r="J48" s="6">
        <v>4</v>
      </c>
      <c r="K48" s="6">
        <v>2</v>
      </c>
      <c r="L48" s="6">
        <v>4</v>
      </c>
      <c r="M48" s="6">
        <v>1</v>
      </c>
      <c r="N48" s="6">
        <v>1</v>
      </c>
      <c r="O48" s="6">
        <v>1</v>
      </c>
      <c r="P48" s="6">
        <v>1</v>
      </c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>
        <v>2</v>
      </c>
      <c r="AH48" s="6">
        <v>2</v>
      </c>
      <c r="AI48" s="6">
        <v>3</v>
      </c>
      <c r="AJ48" s="6">
        <v>2</v>
      </c>
      <c r="AK48" s="6">
        <v>5</v>
      </c>
      <c r="AL48" s="6">
        <v>5</v>
      </c>
      <c r="AM48" s="6">
        <v>3</v>
      </c>
      <c r="AN48" s="6">
        <v>5</v>
      </c>
      <c r="AO48" s="6"/>
      <c r="AP48" s="6"/>
      <c r="AQ48" s="6"/>
      <c r="AR48" s="6"/>
      <c r="AS48" s="6">
        <v>1</v>
      </c>
      <c r="AT48" s="6">
        <v>1</v>
      </c>
      <c r="AU48" s="6">
        <v>1</v>
      </c>
      <c r="AV48" s="6">
        <v>1</v>
      </c>
      <c r="AW48" s="6">
        <v>1</v>
      </c>
      <c r="AX48" s="6">
        <v>1</v>
      </c>
      <c r="AY48" s="6">
        <v>2</v>
      </c>
      <c r="AZ48" s="6">
        <v>1</v>
      </c>
      <c r="BA48" s="6">
        <v>2</v>
      </c>
      <c r="BB48" s="6"/>
      <c r="BC48" s="6"/>
      <c r="BD48" s="6">
        <v>2</v>
      </c>
      <c r="BE48" s="6"/>
      <c r="BF48" s="6"/>
      <c r="BG48" s="6"/>
      <c r="BH48" s="6"/>
    </row>
    <row r="49" spans="1:60" s="4" customFormat="1" ht="105" customHeight="1" x14ac:dyDescent="0.3">
      <c r="A49" s="2" t="s">
        <v>9</v>
      </c>
      <c r="B49" s="3" t="s">
        <v>129</v>
      </c>
      <c r="C49" s="3" t="s">
        <v>32</v>
      </c>
      <c r="D49" s="6">
        <v>372</v>
      </c>
      <c r="E49" s="6">
        <v>5</v>
      </c>
      <c r="F49" s="6">
        <v>5</v>
      </c>
      <c r="G49" s="6">
        <v>5</v>
      </c>
      <c r="H49" s="6">
        <v>5</v>
      </c>
      <c r="I49" s="6">
        <v>3</v>
      </c>
      <c r="J49" s="6">
        <v>3</v>
      </c>
      <c r="K49" s="6">
        <v>3</v>
      </c>
      <c r="L49" s="6">
        <v>3</v>
      </c>
      <c r="M49" s="6">
        <v>1</v>
      </c>
      <c r="N49" s="6">
        <v>1</v>
      </c>
      <c r="O49" s="6">
        <v>1</v>
      </c>
      <c r="P49" s="6">
        <v>1</v>
      </c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>
        <v>2</v>
      </c>
      <c r="AH49" s="6">
        <v>2</v>
      </c>
      <c r="AI49" s="6">
        <v>1</v>
      </c>
      <c r="AJ49" s="6">
        <v>2</v>
      </c>
      <c r="AK49" s="6">
        <v>5</v>
      </c>
      <c r="AL49" s="6">
        <v>5</v>
      </c>
      <c r="AM49" s="6">
        <v>6</v>
      </c>
      <c r="AN49" s="6">
        <v>6</v>
      </c>
      <c r="AO49" s="6"/>
      <c r="AP49" s="6"/>
      <c r="AQ49" s="6"/>
      <c r="AR49" s="6"/>
      <c r="AS49" s="6">
        <v>1</v>
      </c>
      <c r="AT49" s="6">
        <v>1</v>
      </c>
      <c r="AU49" s="6">
        <v>1</v>
      </c>
      <c r="AV49" s="6">
        <v>1</v>
      </c>
      <c r="AW49" s="6">
        <v>1</v>
      </c>
      <c r="AX49" s="6">
        <v>1</v>
      </c>
      <c r="AY49" s="6">
        <v>2</v>
      </c>
      <c r="AZ49" s="6">
        <v>2</v>
      </c>
      <c r="BA49" s="6">
        <v>2</v>
      </c>
      <c r="BB49" s="6"/>
      <c r="BC49" s="6"/>
      <c r="BD49" s="6">
        <v>2</v>
      </c>
      <c r="BE49" s="6">
        <v>1</v>
      </c>
      <c r="BF49" s="6">
        <v>1</v>
      </c>
      <c r="BG49" s="6"/>
      <c r="BH49" s="6"/>
    </row>
    <row r="50" spans="1:60" s="4" customFormat="1" ht="105" customHeight="1" x14ac:dyDescent="0.3">
      <c r="A50" s="2" t="s">
        <v>9</v>
      </c>
      <c r="B50" s="3" t="s">
        <v>144</v>
      </c>
      <c r="C50" s="3" t="s">
        <v>36</v>
      </c>
      <c r="D50" s="6">
        <v>468</v>
      </c>
      <c r="E50" s="6">
        <f>8+3</f>
        <v>11</v>
      </c>
      <c r="F50" s="6">
        <v>10</v>
      </c>
      <c r="G50" s="6">
        <v>6</v>
      </c>
      <c r="H50" s="6">
        <v>10</v>
      </c>
      <c r="I50" s="6">
        <f>3+4</f>
        <v>7</v>
      </c>
      <c r="J50" s="6">
        <v>6</v>
      </c>
      <c r="K50" s="6">
        <v>5</v>
      </c>
      <c r="L50" s="6">
        <f>3+4</f>
        <v>7</v>
      </c>
      <c r="M50" s="6">
        <v>1</v>
      </c>
      <c r="N50" s="6">
        <v>1</v>
      </c>
      <c r="O50" s="6">
        <v>0</v>
      </c>
      <c r="P50" s="6">
        <v>1</v>
      </c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>
        <v>2</v>
      </c>
      <c r="AH50" s="6">
        <v>2</v>
      </c>
      <c r="AI50" s="6">
        <v>1</v>
      </c>
      <c r="AJ50" s="6">
        <v>2</v>
      </c>
      <c r="AK50" s="6">
        <v>5</v>
      </c>
      <c r="AL50" s="6">
        <v>5</v>
      </c>
      <c r="AM50" s="6">
        <v>9</v>
      </c>
      <c r="AN50" s="6">
        <v>6</v>
      </c>
      <c r="AO50" s="6"/>
      <c r="AP50" s="6"/>
      <c r="AQ50" s="6"/>
      <c r="AR50" s="6"/>
      <c r="AS50" s="6">
        <v>2</v>
      </c>
      <c r="AT50" s="6">
        <v>2</v>
      </c>
      <c r="AU50" s="6">
        <v>1</v>
      </c>
      <c r="AV50" s="6">
        <v>2</v>
      </c>
      <c r="AW50" s="6">
        <v>1</v>
      </c>
      <c r="AX50" s="6">
        <v>1</v>
      </c>
      <c r="AY50" s="6">
        <v>1</v>
      </c>
      <c r="AZ50" s="6">
        <v>1</v>
      </c>
      <c r="BA50" s="6">
        <v>2</v>
      </c>
      <c r="BB50" s="6"/>
      <c r="BC50" s="6">
        <v>1</v>
      </c>
      <c r="BD50" s="6">
        <v>3</v>
      </c>
      <c r="BE50" s="6">
        <v>1</v>
      </c>
      <c r="BF50" s="6">
        <v>1</v>
      </c>
      <c r="BG50" s="6">
        <v>0</v>
      </c>
      <c r="BH50" s="6"/>
    </row>
    <row r="51" spans="1:60" s="4" customFormat="1" ht="105" customHeight="1" x14ac:dyDescent="0.3">
      <c r="A51" s="2" t="s">
        <v>9</v>
      </c>
      <c r="B51" s="3" t="s">
        <v>147</v>
      </c>
      <c r="C51" s="3" t="s">
        <v>51</v>
      </c>
      <c r="D51" s="6">
        <v>153</v>
      </c>
      <c r="E51" s="6">
        <v>3</v>
      </c>
      <c r="F51" s="6">
        <v>3</v>
      </c>
      <c r="G51" s="6">
        <v>6</v>
      </c>
      <c r="H51" s="6">
        <v>3</v>
      </c>
      <c r="I51" s="6">
        <v>3</v>
      </c>
      <c r="J51" s="6">
        <v>3</v>
      </c>
      <c r="K51" s="6">
        <v>1</v>
      </c>
      <c r="L51" s="6">
        <v>3</v>
      </c>
      <c r="M51" s="6">
        <v>1</v>
      </c>
      <c r="N51" s="6">
        <v>1</v>
      </c>
      <c r="O51" s="6">
        <v>1</v>
      </c>
      <c r="P51" s="6">
        <v>1</v>
      </c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>
        <v>2</v>
      </c>
      <c r="AH51" s="6">
        <v>2</v>
      </c>
      <c r="AI51" s="6">
        <v>2</v>
      </c>
      <c r="AJ51" s="6">
        <v>2</v>
      </c>
      <c r="AK51" s="6">
        <v>5</v>
      </c>
      <c r="AL51" s="6">
        <v>5</v>
      </c>
      <c r="AM51" s="6">
        <v>7</v>
      </c>
      <c r="AN51" s="6">
        <v>5</v>
      </c>
      <c r="AO51" s="6"/>
      <c r="AP51" s="6"/>
      <c r="AQ51" s="6"/>
      <c r="AR51" s="6"/>
      <c r="AS51" s="6">
        <v>1</v>
      </c>
      <c r="AT51" s="6">
        <v>1</v>
      </c>
      <c r="AU51" s="6">
        <v>0</v>
      </c>
      <c r="AV51" s="6">
        <v>1</v>
      </c>
      <c r="AW51" s="6">
        <v>1</v>
      </c>
      <c r="AX51" s="6">
        <v>1</v>
      </c>
      <c r="AY51" s="6">
        <v>2</v>
      </c>
      <c r="AZ51" s="6">
        <v>2</v>
      </c>
      <c r="BA51" s="6">
        <v>2</v>
      </c>
      <c r="BB51" s="6"/>
      <c r="BC51" s="6"/>
      <c r="BD51" s="6">
        <v>2</v>
      </c>
      <c r="BE51" s="6"/>
      <c r="BF51" s="6"/>
      <c r="BG51" s="6">
        <v>0</v>
      </c>
      <c r="BH51" s="6"/>
    </row>
    <row r="52" spans="1:60" s="4" customFormat="1" ht="105" customHeight="1" x14ac:dyDescent="0.3">
      <c r="A52" s="2" t="s">
        <v>9</v>
      </c>
      <c r="B52" s="3" t="s">
        <v>149</v>
      </c>
      <c r="C52" s="3" t="s">
        <v>32</v>
      </c>
      <c r="D52" s="6">
        <v>399</v>
      </c>
      <c r="E52" s="6">
        <v>5</v>
      </c>
      <c r="F52" s="6">
        <v>5</v>
      </c>
      <c r="G52" s="6">
        <v>3</v>
      </c>
      <c r="H52" s="6">
        <v>5</v>
      </c>
      <c r="I52" s="6">
        <v>3</v>
      </c>
      <c r="J52" s="6">
        <v>3</v>
      </c>
      <c r="K52" s="6">
        <v>3</v>
      </c>
      <c r="L52" s="6">
        <v>3</v>
      </c>
      <c r="M52" s="6">
        <v>1</v>
      </c>
      <c r="N52" s="6">
        <v>1</v>
      </c>
      <c r="O52" s="6"/>
      <c r="P52" s="6">
        <v>1</v>
      </c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>
        <v>2</v>
      </c>
      <c r="AH52" s="6">
        <v>2</v>
      </c>
      <c r="AI52" s="6">
        <v>2</v>
      </c>
      <c r="AJ52" s="6">
        <v>2</v>
      </c>
      <c r="AK52" s="6">
        <v>5</v>
      </c>
      <c r="AL52" s="6">
        <v>5</v>
      </c>
      <c r="AM52" s="6">
        <v>6</v>
      </c>
      <c r="AN52" s="6">
        <v>6</v>
      </c>
      <c r="AO52" s="6"/>
      <c r="AP52" s="6"/>
      <c r="AQ52" s="6"/>
      <c r="AR52" s="6"/>
      <c r="AS52" s="6">
        <v>1</v>
      </c>
      <c r="AT52" s="6">
        <v>1</v>
      </c>
      <c r="AU52" s="6">
        <v>0</v>
      </c>
      <c r="AV52" s="6">
        <v>1</v>
      </c>
      <c r="AW52" s="6">
        <v>1</v>
      </c>
      <c r="AX52" s="6">
        <v>1</v>
      </c>
      <c r="AY52" s="6">
        <v>0</v>
      </c>
      <c r="AZ52" s="6">
        <v>1</v>
      </c>
      <c r="BA52" s="6">
        <v>2</v>
      </c>
      <c r="BB52" s="6"/>
      <c r="BC52" s="6">
        <v>1</v>
      </c>
      <c r="BD52" s="6">
        <v>2</v>
      </c>
      <c r="BE52" s="6">
        <v>1</v>
      </c>
      <c r="BF52" s="6">
        <v>1</v>
      </c>
      <c r="BG52" s="6"/>
      <c r="BH52" s="6"/>
    </row>
    <row r="53" spans="1:60" s="4" customFormat="1" ht="105" customHeight="1" x14ac:dyDescent="0.3">
      <c r="A53" s="2" t="s">
        <v>9</v>
      </c>
      <c r="B53" s="3" t="s">
        <v>249</v>
      </c>
      <c r="C53" s="5"/>
      <c r="D53" s="6"/>
      <c r="E53" s="6">
        <v>2</v>
      </c>
      <c r="F53" s="6"/>
      <c r="G53" s="6">
        <v>0</v>
      </c>
      <c r="H53" s="6">
        <v>1</v>
      </c>
      <c r="I53" s="6">
        <v>3</v>
      </c>
      <c r="J53" s="6"/>
      <c r="K53" s="6">
        <v>2</v>
      </c>
      <c r="L53" s="6">
        <v>3</v>
      </c>
      <c r="M53" s="6">
        <v>1</v>
      </c>
      <c r="N53" s="6"/>
      <c r="O53" s="6">
        <v>2</v>
      </c>
      <c r="P53" s="6">
        <v>1</v>
      </c>
      <c r="Q53" s="6">
        <v>1</v>
      </c>
      <c r="R53" s="6"/>
      <c r="S53" s="6"/>
      <c r="T53" s="6">
        <v>1</v>
      </c>
      <c r="U53" s="6">
        <v>6</v>
      </c>
      <c r="V53" s="6"/>
      <c r="W53" s="6">
        <v>3</v>
      </c>
      <c r="X53" s="6">
        <v>6</v>
      </c>
      <c r="Y53" s="6"/>
      <c r="Z53" s="6"/>
      <c r="AA53" s="6"/>
      <c r="AB53" s="6"/>
      <c r="AC53" s="6">
        <v>6</v>
      </c>
      <c r="AD53" s="6"/>
      <c r="AE53" s="6"/>
      <c r="AF53" s="6">
        <v>6</v>
      </c>
      <c r="AG53" s="6">
        <v>3</v>
      </c>
      <c r="AH53" s="6"/>
      <c r="AI53" s="6">
        <v>1</v>
      </c>
      <c r="AJ53" s="6">
        <v>3</v>
      </c>
      <c r="AK53" s="6">
        <v>3</v>
      </c>
      <c r="AL53" s="6"/>
      <c r="AM53" s="6">
        <v>3</v>
      </c>
      <c r="AN53" s="6">
        <v>3</v>
      </c>
      <c r="AO53" s="6"/>
      <c r="AP53" s="6"/>
      <c r="AQ53" s="6"/>
      <c r="AR53" s="6"/>
      <c r="AS53" s="6">
        <v>1</v>
      </c>
      <c r="AT53" s="6"/>
      <c r="AU53" s="6">
        <v>0</v>
      </c>
      <c r="AV53" s="6">
        <v>1</v>
      </c>
      <c r="AW53" s="6">
        <v>1</v>
      </c>
      <c r="AX53" s="6"/>
      <c r="AY53" s="6"/>
      <c r="AZ53" s="6"/>
      <c r="BA53" s="6">
        <v>4</v>
      </c>
      <c r="BB53" s="6"/>
      <c r="BC53" s="6">
        <v>1</v>
      </c>
      <c r="BD53" s="6">
        <v>2</v>
      </c>
      <c r="BE53" s="6">
        <v>1</v>
      </c>
      <c r="BF53" s="6"/>
      <c r="BG53" s="6">
        <v>2</v>
      </c>
      <c r="BH53" s="6">
        <v>2</v>
      </c>
    </row>
    <row r="54" spans="1:60" s="4" customFormat="1" ht="105" customHeight="1" x14ac:dyDescent="0.3">
      <c r="A54" s="2" t="s">
        <v>9</v>
      </c>
      <c r="B54" s="3" t="s">
        <v>160</v>
      </c>
      <c r="C54" s="3" t="s">
        <v>32</v>
      </c>
      <c r="D54" s="6">
        <v>49</v>
      </c>
      <c r="E54" s="6">
        <v>2</v>
      </c>
      <c r="F54" s="6">
        <v>2</v>
      </c>
      <c r="G54" s="6">
        <v>2</v>
      </c>
      <c r="H54" s="6">
        <v>2</v>
      </c>
      <c r="I54" s="6">
        <v>2</v>
      </c>
      <c r="J54" s="6">
        <v>3</v>
      </c>
      <c r="K54" s="6">
        <v>3</v>
      </c>
      <c r="L54" s="6">
        <v>2</v>
      </c>
      <c r="M54" s="6">
        <v>1</v>
      </c>
      <c r="N54" s="6">
        <v>1</v>
      </c>
      <c r="O54" s="6">
        <v>0</v>
      </c>
      <c r="P54" s="6">
        <v>1</v>
      </c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>
        <v>2</v>
      </c>
      <c r="AH54" s="6">
        <v>2</v>
      </c>
      <c r="AI54" s="6">
        <v>0</v>
      </c>
      <c r="AJ54" s="6">
        <v>2</v>
      </c>
      <c r="AK54" s="6">
        <v>4</v>
      </c>
      <c r="AL54" s="6">
        <v>4</v>
      </c>
      <c r="AM54" s="6">
        <v>5</v>
      </c>
      <c r="AN54" s="6">
        <v>5</v>
      </c>
      <c r="AO54" s="6"/>
      <c r="AP54" s="6"/>
      <c r="AQ54" s="6"/>
      <c r="AR54" s="6"/>
      <c r="AS54" s="6"/>
      <c r="AT54" s="6"/>
      <c r="AU54" s="6">
        <v>0</v>
      </c>
      <c r="AV54" s="6"/>
      <c r="AW54" s="6">
        <v>1</v>
      </c>
      <c r="AX54" s="6">
        <v>1</v>
      </c>
      <c r="AY54" s="6"/>
      <c r="AZ54" s="6"/>
      <c r="BA54" s="6">
        <v>2</v>
      </c>
      <c r="BB54" s="6">
        <v>2</v>
      </c>
      <c r="BC54" s="6"/>
      <c r="BD54" s="6">
        <v>2</v>
      </c>
      <c r="BE54" s="6"/>
      <c r="BF54" s="6"/>
      <c r="BG54" s="6"/>
      <c r="BH54" s="6"/>
    </row>
    <row r="55" spans="1:60" s="4" customFormat="1" ht="105" customHeight="1" x14ac:dyDescent="0.3">
      <c r="A55" s="2" t="s">
        <v>9</v>
      </c>
      <c r="B55" s="3" t="s">
        <v>162</v>
      </c>
      <c r="C55" s="3" t="s">
        <v>32</v>
      </c>
      <c r="D55" s="6">
        <f>222+82</f>
        <v>304</v>
      </c>
      <c r="E55" s="6">
        <v>3</v>
      </c>
      <c r="F55" s="6">
        <v>5</v>
      </c>
      <c r="G55" s="6">
        <v>7</v>
      </c>
      <c r="H55" s="6">
        <v>5</v>
      </c>
      <c r="I55" s="6">
        <v>3</v>
      </c>
      <c r="J55" s="6">
        <v>3</v>
      </c>
      <c r="K55" s="6">
        <v>3</v>
      </c>
      <c r="L55" s="6">
        <v>4</v>
      </c>
      <c r="M55" s="6">
        <v>1</v>
      </c>
      <c r="N55" s="6">
        <v>1</v>
      </c>
      <c r="O55" s="6">
        <v>0</v>
      </c>
      <c r="P55" s="6">
        <v>1</v>
      </c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>
        <v>2</v>
      </c>
      <c r="AH55" s="6">
        <v>2</v>
      </c>
      <c r="AI55" s="6">
        <v>3</v>
      </c>
      <c r="AJ55" s="6">
        <v>2</v>
      </c>
      <c r="AK55" s="6">
        <v>5</v>
      </c>
      <c r="AL55" s="6">
        <v>5</v>
      </c>
      <c r="AM55" s="6">
        <v>9</v>
      </c>
      <c r="AN55" s="6">
        <v>5</v>
      </c>
      <c r="AO55" s="6"/>
      <c r="AP55" s="6"/>
      <c r="AQ55" s="6"/>
      <c r="AR55" s="6"/>
      <c r="AS55" s="6">
        <v>1</v>
      </c>
      <c r="AT55" s="6">
        <v>1</v>
      </c>
      <c r="AU55" s="6">
        <v>2</v>
      </c>
      <c r="AV55" s="6">
        <v>1</v>
      </c>
      <c r="AW55" s="6">
        <v>1</v>
      </c>
      <c r="AX55" s="6">
        <v>1</v>
      </c>
      <c r="AY55" s="6">
        <v>1</v>
      </c>
      <c r="AZ55" s="6">
        <v>1</v>
      </c>
      <c r="BA55" s="6">
        <v>2</v>
      </c>
      <c r="BB55" s="6"/>
      <c r="BC55" s="6"/>
      <c r="BD55" s="6">
        <v>2</v>
      </c>
      <c r="BE55" s="6">
        <v>1</v>
      </c>
      <c r="BF55" s="6">
        <v>1</v>
      </c>
      <c r="BG55" s="6"/>
      <c r="BH55" s="6"/>
    </row>
    <row r="56" spans="1:60" s="4" customFormat="1" ht="105" customHeight="1" x14ac:dyDescent="0.3">
      <c r="A56" s="2" t="s">
        <v>9</v>
      </c>
      <c r="B56" s="3" t="s">
        <v>164</v>
      </c>
      <c r="C56" s="3" t="s">
        <v>32</v>
      </c>
      <c r="D56" s="6">
        <v>126</v>
      </c>
      <c r="E56" s="6">
        <v>3</v>
      </c>
      <c r="F56" s="6">
        <v>3</v>
      </c>
      <c r="G56" s="6">
        <v>6</v>
      </c>
      <c r="H56" s="6">
        <v>3</v>
      </c>
      <c r="I56" s="6">
        <v>3</v>
      </c>
      <c r="J56" s="6">
        <v>3</v>
      </c>
      <c r="K56" s="6">
        <v>2</v>
      </c>
      <c r="L56" s="6">
        <v>3</v>
      </c>
      <c r="M56" s="6">
        <v>1</v>
      </c>
      <c r="N56" s="6">
        <v>1</v>
      </c>
      <c r="O56" s="6">
        <v>1</v>
      </c>
      <c r="P56" s="6">
        <v>1</v>
      </c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>
        <v>2</v>
      </c>
      <c r="AH56" s="6">
        <v>2</v>
      </c>
      <c r="AI56" s="6">
        <v>0</v>
      </c>
      <c r="AJ56" s="6">
        <v>2</v>
      </c>
      <c r="AK56" s="6">
        <v>5</v>
      </c>
      <c r="AL56" s="6">
        <v>5</v>
      </c>
      <c r="AM56" s="6">
        <v>0</v>
      </c>
      <c r="AN56" s="6">
        <v>5</v>
      </c>
      <c r="AO56" s="6"/>
      <c r="AP56" s="6"/>
      <c r="AQ56" s="6"/>
      <c r="AR56" s="6"/>
      <c r="AS56" s="6">
        <v>1</v>
      </c>
      <c r="AT56" s="6">
        <v>1</v>
      </c>
      <c r="AU56" s="6">
        <v>1</v>
      </c>
      <c r="AV56" s="6">
        <v>1</v>
      </c>
      <c r="AW56" s="6">
        <v>1</v>
      </c>
      <c r="AX56" s="6">
        <v>1</v>
      </c>
      <c r="AY56" s="6"/>
      <c r="AZ56" s="6">
        <v>1</v>
      </c>
      <c r="BA56" s="6">
        <v>2</v>
      </c>
      <c r="BB56" s="6"/>
      <c r="BC56" s="6"/>
      <c r="BD56" s="6">
        <v>2</v>
      </c>
      <c r="BE56" s="6"/>
      <c r="BF56" s="6"/>
      <c r="BG56" s="6">
        <v>0</v>
      </c>
      <c r="BH56" s="6"/>
    </row>
    <row r="57" spans="1:60" s="4" customFormat="1" ht="105" customHeight="1" x14ac:dyDescent="0.3">
      <c r="A57" s="2" t="s">
        <v>2</v>
      </c>
      <c r="B57" s="3" t="s">
        <v>48</v>
      </c>
      <c r="C57" s="5" t="s">
        <v>32</v>
      </c>
      <c r="D57" s="6">
        <v>53</v>
      </c>
      <c r="E57" s="6">
        <v>2</v>
      </c>
      <c r="F57" s="6">
        <v>2</v>
      </c>
      <c r="G57" s="6">
        <v>2</v>
      </c>
      <c r="H57" s="6">
        <v>2</v>
      </c>
      <c r="I57" s="6">
        <v>2</v>
      </c>
      <c r="J57" s="6">
        <v>2</v>
      </c>
      <c r="K57" s="6">
        <v>2</v>
      </c>
      <c r="L57" s="6">
        <v>2</v>
      </c>
      <c r="M57" s="6">
        <v>1</v>
      </c>
      <c r="N57" s="6">
        <v>1</v>
      </c>
      <c r="O57" s="6">
        <v>2</v>
      </c>
      <c r="P57" s="6">
        <v>1</v>
      </c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>
        <v>2</v>
      </c>
      <c r="AH57" s="6">
        <v>1</v>
      </c>
      <c r="AI57" s="6">
        <v>2</v>
      </c>
      <c r="AJ57" s="6">
        <v>1</v>
      </c>
      <c r="AK57" s="6">
        <v>4</v>
      </c>
      <c r="AL57" s="6">
        <v>3</v>
      </c>
      <c r="AM57" s="6">
        <v>5</v>
      </c>
      <c r="AN57" s="6">
        <v>3</v>
      </c>
      <c r="AO57" s="6"/>
      <c r="AP57" s="6"/>
      <c r="AQ57" s="6"/>
      <c r="AR57" s="6"/>
      <c r="AS57" s="6"/>
      <c r="AT57" s="6"/>
      <c r="AU57" s="6">
        <v>0</v>
      </c>
      <c r="AV57" s="6"/>
      <c r="AW57" s="6">
        <v>1</v>
      </c>
      <c r="AX57" s="6">
        <v>1</v>
      </c>
      <c r="AY57" s="6"/>
      <c r="AZ57" s="6"/>
      <c r="BA57" s="6">
        <v>2</v>
      </c>
      <c r="BB57" s="6">
        <v>1</v>
      </c>
      <c r="BC57" s="6">
        <v>0</v>
      </c>
      <c r="BD57" s="6">
        <v>1</v>
      </c>
      <c r="BE57" s="6"/>
      <c r="BF57" s="6"/>
      <c r="BG57" s="6">
        <v>0</v>
      </c>
      <c r="BH57" s="6"/>
    </row>
    <row r="58" spans="1:60" s="4" customFormat="1" ht="105" customHeight="1" x14ac:dyDescent="0.3">
      <c r="A58" s="2" t="s">
        <v>2</v>
      </c>
      <c r="B58" s="3" t="s">
        <v>65</v>
      </c>
      <c r="C58" s="3" t="s">
        <v>32</v>
      </c>
      <c r="D58" s="6">
        <v>106</v>
      </c>
      <c r="E58" s="6">
        <v>3</v>
      </c>
      <c r="F58" s="6">
        <v>3</v>
      </c>
      <c r="G58" s="6">
        <v>4</v>
      </c>
      <c r="H58" s="6">
        <v>3</v>
      </c>
      <c r="I58" s="6">
        <v>3</v>
      </c>
      <c r="J58" s="6">
        <v>2</v>
      </c>
      <c r="K58" s="6">
        <v>2</v>
      </c>
      <c r="L58" s="6">
        <v>3</v>
      </c>
      <c r="M58" s="6">
        <v>1</v>
      </c>
      <c r="N58" s="6">
        <v>1</v>
      </c>
      <c r="O58" s="6"/>
      <c r="P58" s="6">
        <v>1</v>
      </c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>
        <v>2</v>
      </c>
      <c r="AH58" s="6">
        <v>1</v>
      </c>
      <c r="AI58" s="6">
        <v>0</v>
      </c>
      <c r="AJ58" s="6">
        <v>1</v>
      </c>
      <c r="AK58" s="6">
        <v>5</v>
      </c>
      <c r="AL58" s="6">
        <v>3</v>
      </c>
      <c r="AM58" s="6">
        <v>4</v>
      </c>
      <c r="AN58" s="6">
        <v>3</v>
      </c>
      <c r="AO58" s="6"/>
      <c r="AP58" s="6"/>
      <c r="AQ58" s="6"/>
      <c r="AR58" s="6"/>
      <c r="AS58" s="6">
        <v>1</v>
      </c>
      <c r="AT58" s="6">
        <v>1</v>
      </c>
      <c r="AU58" s="6">
        <v>0</v>
      </c>
      <c r="AV58" s="6">
        <v>0</v>
      </c>
      <c r="AW58" s="6">
        <v>1</v>
      </c>
      <c r="AX58" s="6">
        <v>1</v>
      </c>
      <c r="AY58" s="6"/>
      <c r="AZ58" s="6">
        <v>1</v>
      </c>
      <c r="BA58" s="6">
        <v>2</v>
      </c>
      <c r="BB58" s="6">
        <v>1</v>
      </c>
      <c r="BC58" s="6">
        <v>1</v>
      </c>
      <c r="BD58" s="6">
        <v>1</v>
      </c>
      <c r="BE58" s="6"/>
      <c r="BF58" s="6"/>
      <c r="BG58" s="6">
        <v>0</v>
      </c>
      <c r="BH58" s="6"/>
    </row>
    <row r="59" spans="1:60" s="4" customFormat="1" ht="105" customHeight="1" x14ac:dyDescent="0.3">
      <c r="A59" s="2" t="s">
        <v>2</v>
      </c>
      <c r="B59" s="3" t="s">
        <v>67</v>
      </c>
      <c r="C59" s="3" t="s">
        <v>32</v>
      </c>
      <c r="D59" s="6">
        <v>203</v>
      </c>
      <c r="E59" s="6">
        <v>4</v>
      </c>
      <c r="F59" s="6">
        <v>4</v>
      </c>
      <c r="G59" s="6">
        <v>2</v>
      </c>
      <c r="H59" s="6">
        <v>4</v>
      </c>
      <c r="I59" s="6">
        <v>3</v>
      </c>
      <c r="J59" s="6">
        <v>3</v>
      </c>
      <c r="K59" s="6">
        <v>3</v>
      </c>
      <c r="L59" s="6">
        <v>3</v>
      </c>
      <c r="M59" s="6">
        <v>1</v>
      </c>
      <c r="N59" s="6">
        <v>1</v>
      </c>
      <c r="O59" s="6">
        <v>4</v>
      </c>
      <c r="P59" s="6">
        <v>1</v>
      </c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>
        <v>2</v>
      </c>
      <c r="AH59" s="6">
        <v>2</v>
      </c>
      <c r="AI59" s="6">
        <v>2</v>
      </c>
      <c r="AJ59" s="6">
        <v>2</v>
      </c>
      <c r="AK59" s="6">
        <v>5</v>
      </c>
      <c r="AL59" s="6">
        <v>5</v>
      </c>
      <c r="AM59" s="6">
        <v>3</v>
      </c>
      <c r="AN59" s="6">
        <v>5</v>
      </c>
      <c r="AO59" s="6"/>
      <c r="AP59" s="6"/>
      <c r="AQ59" s="6"/>
      <c r="AR59" s="6"/>
      <c r="AS59" s="6">
        <v>1</v>
      </c>
      <c r="AT59" s="6">
        <v>1</v>
      </c>
      <c r="AU59" s="6">
        <v>0</v>
      </c>
      <c r="AV59" s="6">
        <v>1</v>
      </c>
      <c r="AW59" s="6">
        <v>1</v>
      </c>
      <c r="AX59" s="6">
        <v>1</v>
      </c>
      <c r="AY59" s="6">
        <v>1</v>
      </c>
      <c r="AZ59" s="6">
        <v>1</v>
      </c>
      <c r="BA59" s="6">
        <v>2</v>
      </c>
      <c r="BB59" s="6">
        <v>2</v>
      </c>
      <c r="BC59" s="6">
        <v>0</v>
      </c>
      <c r="BD59" s="6">
        <v>1</v>
      </c>
      <c r="BE59" s="6"/>
      <c r="BF59" s="6"/>
      <c r="BG59" s="6"/>
      <c r="BH59" s="6"/>
    </row>
    <row r="60" spans="1:60" s="4" customFormat="1" ht="105" customHeight="1" x14ac:dyDescent="0.3">
      <c r="A60" s="2" t="s">
        <v>2</v>
      </c>
      <c r="B60" s="3" t="s">
        <v>75</v>
      </c>
      <c r="C60" s="3" t="s">
        <v>32</v>
      </c>
      <c r="D60" s="6">
        <v>72</v>
      </c>
      <c r="E60" s="6">
        <v>2</v>
      </c>
      <c r="F60" s="6">
        <v>3</v>
      </c>
      <c r="G60" s="6">
        <v>3</v>
      </c>
      <c r="H60" s="6">
        <v>3</v>
      </c>
      <c r="I60" s="6">
        <v>2</v>
      </c>
      <c r="J60" s="6">
        <v>2</v>
      </c>
      <c r="K60" s="6">
        <v>2</v>
      </c>
      <c r="L60" s="6">
        <v>2</v>
      </c>
      <c r="M60" s="6">
        <v>1</v>
      </c>
      <c r="N60" s="6">
        <v>1</v>
      </c>
      <c r="O60" s="6">
        <v>1</v>
      </c>
      <c r="P60" s="6">
        <v>1</v>
      </c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>
        <v>2</v>
      </c>
      <c r="AH60" s="6">
        <v>2</v>
      </c>
      <c r="AI60" s="6">
        <v>3</v>
      </c>
      <c r="AJ60" s="6">
        <v>2</v>
      </c>
      <c r="AK60" s="6">
        <v>4</v>
      </c>
      <c r="AL60" s="6">
        <v>4</v>
      </c>
      <c r="AM60" s="6">
        <v>7</v>
      </c>
      <c r="AN60" s="6">
        <v>4</v>
      </c>
      <c r="AO60" s="6"/>
      <c r="AP60" s="6"/>
      <c r="AQ60" s="6"/>
      <c r="AR60" s="6"/>
      <c r="AS60" s="6"/>
      <c r="AT60" s="6"/>
      <c r="AU60" s="6">
        <v>0</v>
      </c>
      <c r="AV60" s="6"/>
      <c r="AW60" s="6">
        <v>1</v>
      </c>
      <c r="AX60" s="6">
        <v>1</v>
      </c>
      <c r="AY60" s="6"/>
      <c r="AZ60" s="6"/>
      <c r="BA60" s="6">
        <v>2</v>
      </c>
      <c r="BB60" s="6">
        <v>1</v>
      </c>
      <c r="BC60" s="6">
        <v>0</v>
      </c>
      <c r="BD60" s="6">
        <v>1</v>
      </c>
      <c r="BE60" s="6"/>
      <c r="BF60" s="6"/>
      <c r="BG60" s="6">
        <v>0</v>
      </c>
      <c r="BH60" s="6"/>
    </row>
    <row r="61" spans="1:60" s="4" customFormat="1" ht="105" customHeight="1" x14ac:dyDescent="0.3">
      <c r="A61" s="2" t="s">
        <v>2</v>
      </c>
      <c r="B61" s="3" t="s">
        <v>76</v>
      </c>
      <c r="C61" s="3" t="s">
        <v>36</v>
      </c>
      <c r="D61" s="6">
        <f>345+144</f>
        <v>489</v>
      </c>
      <c r="E61" s="6">
        <f>5+4</f>
        <v>9</v>
      </c>
      <c r="F61" s="6">
        <v>7</v>
      </c>
      <c r="G61" s="6">
        <v>6</v>
      </c>
      <c r="H61" s="6">
        <v>7</v>
      </c>
      <c r="I61" s="6">
        <f>3+4</f>
        <v>7</v>
      </c>
      <c r="J61" s="6">
        <v>5</v>
      </c>
      <c r="K61" s="6">
        <v>4</v>
      </c>
      <c r="L61" s="6">
        <f>3+4</f>
        <v>7</v>
      </c>
      <c r="M61" s="6">
        <v>1</v>
      </c>
      <c r="N61" s="6">
        <v>1</v>
      </c>
      <c r="O61" s="6">
        <v>0</v>
      </c>
      <c r="P61" s="6">
        <v>1</v>
      </c>
      <c r="Q61" s="6"/>
      <c r="R61" s="6"/>
      <c r="S61" s="6">
        <v>1</v>
      </c>
      <c r="T61" s="6"/>
      <c r="U61" s="6"/>
      <c r="V61" s="6"/>
      <c r="W61" s="6"/>
      <c r="X61" s="6"/>
      <c r="Y61" s="6"/>
      <c r="Z61" s="6"/>
      <c r="AA61" s="6"/>
      <c r="AB61" s="6"/>
      <c r="AC61" s="6"/>
      <c r="AD61" s="6">
        <v>1</v>
      </c>
      <c r="AE61" s="6"/>
      <c r="AF61" s="6">
        <v>1</v>
      </c>
      <c r="AG61" s="6">
        <v>2</v>
      </c>
      <c r="AH61" s="6">
        <v>3</v>
      </c>
      <c r="AI61" s="6">
        <v>4</v>
      </c>
      <c r="AJ61" s="6">
        <v>3</v>
      </c>
      <c r="AK61" s="6">
        <v>5</v>
      </c>
      <c r="AL61" s="6">
        <v>5</v>
      </c>
      <c r="AM61" s="6">
        <v>13</v>
      </c>
      <c r="AN61" s="6">
        <v>5</v>
      </c>
      <c r="AO61" s="6"/>
      <c r="AP61" s="6"/>
      <c r="AQ61" s="6"/>
      <c r="AR61" s="6"/>
      <c r="AS61" s="6">
        <v>2</v>
      </c>
      <c r="AT61" s="6">
        <v>2</v>
      </c>
      <c r="AU61" s="6">
        <v>4</v>
      </c>
      <c r="AV61" s="6">
        <v>2</v>
      </c>
      <c r="AW61" s="6">
        <v>1</v>
      </c>
      <c r="AX61" s="6">
        <v>1</v>
      </c>
      <c r="AY61" s="6"/>
      <c r="AZ61" s="6">
        <v>1</v>
      </c>
      <c r="BA61" s="6">
        <v>2</v>
      </c>
      <c r="BB61" s="6">
        <v>3</v>
      </c>
      <c r="BC61" s="6">
        <v>1</v>
      </c>
      <c r="BD61" s="6">
        <v>2</v>
      </c>
      <c r="BE61" s="6">
        <v>1</v>
      </c>
      <c r="BF61" s="6">
        <v>1</v>
      </c>
      <c r="BG61" s="6">
        <v>1</v>
      </c>
      <c r="BH61" s="6">
        <v>1</v>
      </c>
    </row>
    <row r="62" spans="1:60" s="4" customFormat="1" ht="105" customHeight="1" x14ac:dyDescent="0.3">
      <c r="A62" s="2" t="s">
        <v>2</v>
      </c>
      <c r="B62" s="3" t="s">
        <v>93</v>
      </c>
      <c r="C62" s="5" t="s">
        <v>32</v>
      </c>
      <c r="D62" s="6">
        <v>506</v>
      </c>
      <c r="E62" s="6">
        <v>7</v>
      </c>
      <c r="F62" s="6">
        <v>8</v>
      </c>
      <c r="G62" s="6">
        <v>5</v>
      </c>
      <c r="H62" s="6">
        <v>8</v>
      </c>
      <c r="I62" s="6">
        <v>4</v>
      </c>
      <c r="J62" s="6">
        <v>6</v>
      </c>
      <c r="K62" s="6">
        <v>3</v>
      </c>
      <c r="L62" s="6">
        <v>4</v>
      </c>
      <c r="M62" s="6">
        <v>1</v>
      </c>
      <c r="N62" s="6">
        <v>1</v>
      </c>
      <c r="O62" s="6">
        <v>2</v>
      </c>
      <c r="P62" s="6">
        <v>1</v>
      </c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>
        <v>2</v>
      </c>
      <c r="AH62" s="6">
        <v>3</v>
      </c>
      <c r="AI62" s="6">
        <v>1</v>
      </c>
      <c r="AJ62" s="6">
        <v>3</v>
      </c>
      <c r="AK62" s="6">
        <v>5</v>
      </c>
      <c r="AL62" s="6">
        <v>6</v>
      </c>
      <c r="AM62" s="6">
        <v>14</v>
      </c>
      <c r="AN62" s="6">
        <v>6</v>
      </c>
      <c r="AO62" s="6"/>
      <c r="AP62" s="6"/>
      <c r="AQ62" s="6"/>
      <c r="AR62" s="6"/>
      <c r="AS62" s="6">
        <v>2</v>
      </c>
      <c r="AT62" s="6">
        <v>2</v>
      </c>
      <c r="AU62" s="6">
        <v>3</v>
      </c>
      <c r="AV62" s="6">
        <v>2</v>
      </c>
      <c r="AW62" s="6">
        <v>1</v>
      </c>
      <c r="AX62" s="6">
        <v>1</v>
      </c>
      <c r="AY62" s="6">
        <v>0</v>
      </c>
      <c r="AZ62" s="6">
        <v>1</v>
      </c>
      <c r="BA62" s="6">
        <v>2</v>
      </c>
      <c r="BB62" s="6">
        <v>3</v>
      </c>
      <c r="BC62" s="6">
        <v>1</v>
      </c>
      <c r="BD62" s="6">
        <v>2</v>
      </c>
      <c r="BE62" s="6">
        <v>1</v>
      </c>
      <c r="BF62" s="6">
        <v>1</v>
      </c>
      <c r="BG62" s="6">
        <v>0</v>
      </c>
      <c r="BH62" s="6"/>
    </row>
    <row r="63" spans="1:60" s="4" customFormat="1" ht="105" customHeight="1" x14ac:dyDescent="0.3">
      <c r="A63" s="2" t="s">
        <v>2</v>
      </c>
      <c r="B63" s="3" t="s">
        <v>102</v>
      </c>
      <c r="C63" s="3" t="s">
        <v>32</v>
      </c>
      <c r="D63" s="6">
        <v>50</v>
      </c>
      <c r="E63" s="6">
        <v>2</v>
      </c>
      <c r="F63" s="6">
        <v>2</v>
      </c>
      <c r="G63" s="6">
        <v>2</v>
      </c>
      <c r="H63" s="6">
        <v>2</v>
      </c>
      <c r="I63" s="6">
        <v>2</v>
      </c>
      <c r="J63" s="6">
        <v>2</v>
      </c>
      <c r="K63" s="6">
        <v>2</v>
      </c>
      <c r="L63" s="6">
        <v>2</v>
      </c>
      <c r="M63" s="6">
        <v>1</v>
      </c>
      <c r="N63" s="6">
        <v>1</v>
      </c>
      <c r="O63" s="6"/>
      <c r="P63" s="6">
        <v>1</v>
      </c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>
        <v>2</v>
      </c>
      <c r="AH63" s="6">
        <v>1</v>
      </c>
      <c r="AI63" s="6">
        <v>3</v>
      </c>
      <c r="AJ63" s="6">
        <v>1</v>
      </c>
      <c r="AK63" s="6">
        <v>4</v>
      </c>
      <c r="AL63" s="6">
        <v>3</v>
      </c>
      <c r="AM63" s="6">
        <v>2</v>
      </c>
      <c r="AN63" s="6">
        <v>3</v>
      </c>
      <c r="AO63" s="6"/>
      <c r="AP63" s="6"/>
      <c r="AQ63" s="6"/>
      <c r="AR63" s="6"/>
      <c r="AS63" s="6"/>
      <c r="AT63" s="6"/>
      <c r="AU63" s="6">
        <v>0</v>
      </c>
      <c r="AV63" s="6"/>
      <c r="AW63" s="6">
        <v>1</v>
      </c>
      <c r="AX63" s="6">
        <v>1</v>
      </c>
      <c r="AY63" s="6">
        <v>1</v>
      </c>
      <c r="AZ63" s="6"/>
      <c r="BA63" s="6">
        <v>2</v>
      </c>
      <c r="BB63" s="6">
        <v>1</v>
      </c>
      <c r="BC63" s="6"/>
      <c r="BD63" s="6">
        <v>1</v>
      </c>
      <c r="BE63" s="6"/>
      <c r="BF63" s="6"/>
      <c r="BG63" s="6">
        <v>0</v>
      </c>
      <c r="BH63" s="6"/>
    </row>
    <row r="64" spans="1:60" s="4" customFormat="1" ht="105" customHeight="1" x14ac:dyDescent="0.3">
      <c r="A64" s="2" t="s">
        <v>2</v>
      </c>
      <c r="B64" s="3" t="s">
        <v>106</v>
      </c>
      <c r="C64" s="3" t="s">
        <v>32</v>
      </c>
      <c r="D64" s="6">
        <v>204</v>
      </c>
      <c r="E64" s="6">
        <v>4</v>
      </c>
      <c r="F64" s="6">
        <v>3</v>
      </c>
      <c r="G64" s="6">
        <v>5</v>
      </c>
      <c r="H64" s="6">
        <v>3</v>
      </c>
      <c r="I64" s="6">
        <v>3</v>
      </c>
      <c r="J64" s="6">
        <v>3</v>
      </c>
      <c r="K64" s="6">
        <v>3</v>
      </c>
      <c r="L64" s="6">
        <v>3</v>
      </c>
      <c r="M64" s="6">
        <v>1</v>
      </c>
      <c r="N64" s="6">
        <v>1</v>
      </c>
      <c r="O64" s="6">
        <v>2</v>
      </c>
      <c r="P64" s="6">
        <v>1</v>
      </c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>
        <v>2</v>
      </c>
      <c r="AH64" s="6">
        <v>2</v>
      </c>
      <c r="AI64" s="6">
        <v>0</v>
      </c>
      <c r="AJ64" s="6">
        <v>2</v>
      </c>
      <c r="AK64" s="6">
        <v>5</v>
      </c>
      <c r="AL64" s="6">
        <v>4</v>
      </c>
      <c r="AM64" s="6">
        <v>6</v>
      </c>
      <c r="AN64" s="6">
        <v>4</v>
      </c>
      <c r="AO64" s="6"/>
      <c r="AP64" s="6"/>
      <c r="AQ64" s="6"/>
      <c r="AR64" s="6"/>
      <c r="AS64" s="6">
        <v>1</v>
      </c>
      <c r="AT64" s="6">
        <v>1</v>
      </c>
      <c r="AU64" s="6">
        <v>0</v>
      </c>
      <c r="AV64" s="6">
        <v>1</v>
      </c>
      <c r="AW64" s="6">
        <v>1</v>
      </c>
      <c r="AX64" s="6">
        <v>1</v>
      </c>
      <c r="AY64" s="6"/>
      <c r="AZ64" s="6">
        <v>1</v>
      </c>
      <c r="BA64" s="6">
        <v>2</v>
      </c>
      <c r="BB64" s="6">
        <v>2</v>
      </c>
      <c r="BC64" s="6">
        <v>1</v>
      </c>
      <c r="BD64" s="6">
        <v>1</v>
      </c>
      <c r="BE64" s="6"/>
      <c r="BF64" s="6"/>
      <c r="BG64" s="6"/>
      <c r="BH64" s="6"/>
    </row>
    <row r="65" spans="1:60" s="4" customFormat="1" ht="105" customHeight="1" x14ac:dyDescent="0.3">
      <c r="A65" s="2" t="s">
        <v>2</v>
      </c>
      <c r="B65" s="3" t="s">
        <v>108</v>
      </c>
      <c r="C65" s="3" t="s">
        <v>32</v>
      </c>
      <c r="D65" s="6">
        <v>232</v>
      </c>
      <c r="E65" s="6">
        <v>4</v>
      </c>
      <c r="F65" s="6">
        <v>3</v>
      </c>
      <c r="G65" s="6">
        <v>2</v>
      </c>
      <c r="H65" s="6">
        <v>3</v>
      </c>
      <c r="I65" s="6">
        <v>3</v>
      </c>
      <c r="J65" s="6">
        <v>3</v>
      </c>
      <c r="K65" s="6">
        <v>2</v>
      </c>
      <c r="L65" s="6">
        <v>3</v>
      </c>
      <c r="M65" s="6">
        <v>1</v>
      </c>
      <c r="N65" s="6">
        <v>1</v>
      </c>
      <c r="O65" s="6">
        <v>1</v>
      </c>
      <c r="P65" s="6">
        <v>1</v>
      </c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>
        <v>2</v>
      </c>
      <c r="AH65" s="6">
        <v>2</v>
      </c>
      <c r="AI65" s="6">
        <v>4</v>
      </c>
      <c r="AJ65" s="6">
        <v>2</v>
      </c>
      <c r="AK65" s="6">
        <v>5</v>
      </c>
      <c r="AL65" s="6">
        <v>4</v>
      </c>
      <c r="AM65" s="6">
        <v>9</v>
      </c>
      <c r="AN65" s="6">
        <v>4</v>
      </c>
      <c r="AO65" s="6"/>
      <c r="AP65" s="6"/>
      <c r="AQ65" s="6"/>
      <c r="AR65" s="6"/>
      <c r="AS65" s="6">
        <v>1</v>
      </c>
      <c r="AT65" s="6">
        <v>1</v>
      </c>
      <c r="AU65" s="6">
        <v>2</v>
      </c>
      <c r="AV65" s="6">
        <v>1</v>
      </c>
      <c r="AW65" s="6">
        <v>1</v>
      </c>
      <c r="AX65" s="6">
        <v>1</v>
      </c>
      <c r="AY65" s="6">
        <v>1</v>
      </c>
      <c r="AZ65" s="6">
        <v>1</v>
      </c>
      <c r="BA65" s="6">
        <v>2</v>
      </c>
      <c r="BB65" s="6">
        <v>2</v>
      </c>
      <c r="BC65" s="6">
        <v>0</v>
      </c>
      <c r="BD65" s="6">
        <v>1</v>
      </c>
      <c r="BE65" s="6"/>
      <c r="BF65" s="6"/>
      <c r="BG65" s="6">
        <v>1</v>
      </c>
      <c r="BH65" s="6">
        <v>1</v>
      </c>
    </row>
    <row r="66" spans="1:60" s="4" customFormat="1" ht="105" customHeight="1" x14ac:dyDescent="0.3">
      <c r="A66" s="2" t="s">
        <v>2</v>
      </c>
      <c r="B66" s="3" t="s">
        <v>109</v>
      </c>
      <c r="C66" s="3" t="s">
        <v>32</v>
      </c>
      <c r="D66" s="6">
        <v>107</v>
      </c>
      <c r="E66" s="6">
        <v>3</v>
      </c>
      <c r="F66" s="6">
        <v>3</v>
      </c>
      <c r="G66" s="6">
        <v>2</v>
      </c>
      <c r="H66" s="6">
        <v>3</v>
      </c>
      <c r="I66" s="6">
        <v>3</v>
      </c>
      <c r="J66" s="6">
        <v>3</v>
      </c>
      <c r="K66" s="6">
        <v>1</v>
      </c>
      <c r="L66" s="6">
        <v>3</v>
      </c>
      <c r="M66" s="6">
        <v>1</v>
      </c>
      <c r="N66" s="6">
        <v>1</v>
      </c>
      <c r="O66" s="6"/>
      <c r="P66" s="6">
        <v>1</v>
      </c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>
        <v>2</v>
      </c>
      <c r="AH66" s="6">
        <v>2</v>
      </c>
      <c r="AI66" s="6">
        <v>1</v>
      </c>
      <c r="AJ66" s="6">
        <v>2</v>
      </c>
      <c r="AK66" s="6">
        <v>5</v>
      </c>
      <c r="AL66" s="6">
        <v>4</v>
      </c>
      <c r="AM66" s="6">
        <v>6</v>
      </c>
      <c r="AN66" s="6">
        <v>4</v>
      </c>
      <c r="AO66" s="6"/>
      <c r="AP66" s="6"/>
      <c r="AQ66" s="6"/>
      <c r="AR66" s="6"/>
      <c r="AS66" s="6">
        <v>1</v>
      </c>
      <c r="AT66" s="6">
        <v>1</v>
      </c>
      <c r="AU66" s="6">
        <v>2</v>
      </c>
      <c r="AV66" s="6">
        <v>1</v>
      </c>
      <c r="AW66" s="6">
        <v>1</v>
      </c>
      <c r="AX66" s="6">
        <v>1</v>
      </c>
      <c r="AY66" s="6"/>
      <c r="AZ66" s="6">
        <v>1</v>
      </c>
      <c r="BA66" s="6">
        <v>2</v>
      </c>
      <c r="BB66" s="6">
        <v>2</v>
      </c>
      <c r="BC66" s="6">
        <v>0</v>
      </c>
      <c r="BD66" s="6">
        <v>1</v>
      </c>
      <c r="BE66" s="6"/>
      <c r="BF66" s="6"/>
      <c r="BG66" s="6"/>
      <c r="BH66" s="6"/>
    </row>
    <row r="67" spans="1:60" s="4" customFormat="1" ht="105" customHeight="1" x14ac:dyDescent="0.3">
      <c r="A67" s="2" t="s">
        <v>2</v>
      </c>
      <c r="B67" s="3" t="s">
        <v>110</v>
      </c>
      <c r="C67" s="5" t="s">
        <v>32</v>
      </c>
      <c r="D67" s="6">
        <v>76</v>
      </c>
      <c r="E67" s="6">
        <v>2</v>
      </c>
      <c r="F67" s="6">
        <v>3</v>
      </c>
      <c r="G67" s="6">
        <v>5</v>
      </c>
      <c r="H67" s="6">
        <v>3</v>
      </c>
      <c r="I67" s="6">
        <v>2</v>
      </c>
      <c r="J67" s="6">
        <v>2</v>
      </c>
      <c r="K67" s="6">
        <v>1</v>
      </c>
      <c r="L67" s="6">
        <v>2</v>
      </c>
      <c r="M67" s="6">
        <v>1</v>
      </c>
      <c r="N67" s="6">
        <v>1</v>
      </c>
      <c r="O67" s="6">
        <v>1</v>
      </c>
      <c r="P67" s="6">
        <v>1</v>
      </c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>
        <v>2</v>
      </c>
      <c r="AH67" s="6">
        <v>1</v>
      </c>
      <c r="AI67" s="6">
        <v>1</v>
      </c>
      <c r="AJ67" s="6">
        <v>1</v>
      </c>
      <c r="AK67" s="6">
        <v>4</v>
      </c>
      <c r="AL67" s="6">
        <v>3</v>
      </c>
      <c r="AM67" s="6">
        <v>6</v>
      </c>
      <c r="AN67" s="6">
        <v>3</v>
      </c>
      <c r="AO67" s="6"/>
      <c r="AP67" s="6"/>
      <c r="AQ67" s="6"/>
      <c r="AR67" s="6"/>
      <c r="AS67" s="6"/>
      <c r="AT67" s="6">
        <v>1</v>
      </c>
      <c r="AU67" s="6">
        <v>1</v>
      </c>
      <c r="AV67" s="6">
        <v>1</v>
      </c>
      <c r="AW67" s="6">
        <v>1</v>
      </c>
      <c r="AX67" s="6">
        <v>1</v>
      </c>
      <c r="AY67" s="6">
        <v>2</v>
      </c>
      <c r="AZ67" s="6">
        <v>2</v>
      </c>
      <c r="BA67" s="6">
        <v>2</v>
      </c>
      <c r="BB67" s="6">
        <v>1</v>
      </c>
      <c r="BC67" s="6">
        <v>1</v>
      </c>
      <c r="BD67" s="6">
        <v>1</v>
      </c>
      <c r="BE67" s="6"/>
      <c r="BF67" s="6"/>
      <c r="BG67" s="6"/>
      <c r="BH67" s="6"/>
    </row>
    <row r="68" spans="1:60" s="4" customFormat="1" ht="105" customHeight="1" x14ac:dyDescent="0.3">
      <c r="A68" s="2" t="s">
        <v>2</v>
      </c>
      <c r="B68" s="3" t="s">
        <v>141</v>
      </c>
      <c r="C68" s="3" t="s">
        <v>34</v>
      </c>
      <c r="D68" s="6">
        <v>143</v>
      </c>
      <c r="E68" s="6">
        <v>4</v>
      </c>
      <c r="F68" s="6">
        <v>2</v>
      </c>
      <c r="G68" s="6">
        <v>1</v>
      </c>
      <c r="H68" s="6">
        <v>2</v>
      </c>
      <c r="I68" s="6">
        <v>4</v>
      </c>
      <c r="J68" s="6">
        <v>2</v>
      </c>
      <c r="K68" s="6">
        <v>1</v>
      </c>
      <c r="L68" s="6">
        <v>3</v>
      </c>
      <c r="M68" s="6">
        <v>1</v>
      </c>
      <c r="N68" s="6">
        <v>1</v>
      </c>
      <c r="O68" s="6"/>
      <c r="P68" s="6">
        <v>1</v>
      </c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>
        <v>2</v>
      </c>
      <c r="AH68" s="6">
        <v>2</v>
      </c>
      <c r="AI68" s="6">
        <v>2</v>
      </c>
      <c r="AJ68" s="6">
        <v>2</v>
      </c>
      <c r="AK68" s="6">
        <v>5</v>
      </c>
      <c r="AL68" s="6">
        <v>3</v>
      </c>
      <c r="AM68" s="6">
        <v>9</v>
      </c>
      <c r="AN68" s="6">
        <v>3</v>
      </c>
      <c r="AO68" s="6"/>
      <c r="AP68" s="6"/>
      <c r="AQ68" s="6"/>
      <c r="AR68" s="6"/>
      <c r="AS68" s="6">
        <v>1</v>
      </c>
      <c r="AT68" s="6">
        <v>0</v>
      </c>
      <c r="AU68" s="6">
        <v>1</v>
      </c>
      <c r="AV68" s="6">
        <v>1</v>
      </c>
      <c r="AW68" s="6">
        <v>1</v>
      </c>
      <c r="AX68" s="6">
        <v>1</v>
      </c>
      <c r="AY68" s="6">
        <v>1</v>
      </c>
      <c r="AZ68" s="6">
        <v>1</v>
      </c>
      <c r="BA68" s="6">
        <v>2</v>
      </c>
      <c r="BB68" s="6">
        <v>1</v>
      </c>
      <c r="BC68" s="6">
        <v>2</v>
      </c>
      <c r="BD68" s="6">
        <v>2</v>
      </c>
      <c r="BE68" s="6"/>
      <c r="BF68" s="6"/>
      <c r="BG68" s="6">
        <v>0</v>
      </c>
      <c r="BH68" s="6"/>
    </row>
    <row r="69" spans="1:60" s="4" customFormat="1" ht="105" customHeight="1" x14ac:dyDescent="0.3">
      <c r="A69" s="2" t="s">
        <v>2</v>
      </c>
      <c r="B69" s="3" t="s">
        <v>259</v>
      </c>
      <c r="C69" s="3" t="s">
        <v>250</v>
      </c>
      <c r="D69" s="6"/>
      <c r="E69" s="13"/>
      <c r="F69" s="13">
        <v>0</v>
      </c>
      <c r="G69" s="13">
        <v>2</v>
      </c>
      <c r="H69" s="13">
        <v>1</v>
      </c>
      <c r="I69" s="11"/>
      <c r="J69" s="13">
        <v>0</v>
      </c>
      <c r="K69" s="13">
        <v>1</v>
      </c>
      <c r="L69" s="11"/>
      <c r="M69" s="11">
        <v>1</v>
      </c>
      <c r="N69" s="11">
        <v>1</v>
      </c>
      <c r="O69" s="11">
        <v>1</v>
      </c>
      <c r="P69" s="11">
        <v>1</v>
      </c>
      <c r="Q69" s="11"/>
      <c r="R69" s="11"/>
      <c r="S69" s="11"/>
      <c r="T69" s="11"/>
      <c r="U69" s="11"/>
      <c r="V69" s="11"/>
      <c r="W69" s="11">
        <v>0</v>
      </c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>
        <v>1</v>
      </c>
      <c r="AI69" s="11">
        <v>2</v>
      </c>
      <c r="AJ69" s="11">
        <v>1</v>
      </c>
      <c r="AK69" s="11">
        <v>2</v>
      </c>
      <c r="AL69" s="11">
        <v>0</v>
      </c>
      <c r="AM69" s="11">
        <v>5</v>
      </c>
      <c r="AN69" s="11">
        <v>0</v>
      </c>
      <c r="AO69" s="11"/>
      <c r="AP69" s="11">
        <v>0</v>
      </c>
      <c r="AQ69" s="11"/>
      <c r="AR69" s="11">
        <v>0</v>
      </c>
      <c r="AS69" s="11"/>
      <c r="AT69" s="11">
        <v>0</v>
      </c>
      <c r="AU69" s="11">
        <v>1</v>
      </c>
      <c r="AV69" s="11">
        <v>1</v>
      </c>
      <c r="AW69" s="11">
        <v>1</v>
      </c>
      <c r="AX69" s="11">
        <v>1</v>
      </c>
      <c r="AY69" s="11"/>
      <c r="AZ69" s="11"/>
      <c r="BA69" s="11">
        <v>1</v>
      </c>
      <c r="BB69" s="11">
        <v>1</v>
      </c>
      <c r="BC69" s="11">
        <v>1</v>
      </c>
      <c r="BD69" s="11">
        <v>1</v>
      </c>
      <c r="BE69" s="11">
        <v>1</v>
      </c>
      <c r="BF69" s="11">
        <v>0</v>
      </c>
      <c r="BG69" s="11">
        <v>0</v>
      </c>
      <c r="BH69" s="11">
        <v>0</v>
      </c>
    </row>
    <row r="70" spans="1:60" s="4" customFormat="1" ht="105" customHeight="1" x14ac:dyDescent="0.3">
      <c r="A70" s="2" t="s">
        <v>2</v>
      </c>
      <c r="B70" s="3" t="s">
        <v>148</v>
      </c>
      <c r="C70" s="3" t="s">
        <v>32</v>
      </c>
      <c r="D70" s="6">
        <v>270</v>
      </c>
      <c r="E70" s="6">
        <v>4</v>
      </c>
      <c r="F70" s="6">
        <v>5</v>
      </c>
      <c r="G70" s="6">
        <v>5</v>
      </c>
      <c r="H70" s="6">
        <v>5</v>
      </c>
      <c r="I70" s="6">
        <v>3</v>
      </c>
      <c r="J70" s="6">
        <v>3</v>
      </c>
      <c r="K70" s="6">
        <v>3</v>
      </c>
      <c r="L70" s="6">
        <v>3</v>
      </c>
      <c r="M70" s="6">
        <v>1</v>
      </c>
      <c r="N70" s="6">
        <v>1</v>
      </c>
      <c r="O70" s="6">
        <v>1</v>
      </c>
      <c r="P70" s="6">
        <v>1</v>
      </c>
      <c r="Q70" s="6"/>
      <c r="R70" s="6"/>
      <c r="S70" s="6"/>
      <c r="T70" s="6"/>
      <c r="U70" s="6"/>
      <c r="V70" s="6"/>
      <c r="W70" s="6">
        <v>2</v>
      </c>
      <c r="X70" s="6"/>
      <c r="Y70" s="6"/>
      <c r="Z70" s="6"/>
      <c r="AA70" s="6"/>
      <c r="AB70" s="6"/>
      <c r="AC70" s="6"/>
      <c r="AD70" s="6"/>
      <c r="AE70" s="6"/>
      <c r="AF70" s="6"/>
      <c r="AG70" s="6">
        <v>2</v>
      </c>
      <c r="AH70" s="6">
        <v>2</v>
      </c>
      <c r="AI70" s="6">
        <v>2</v>
      </c>
      <c r="AJ70" s="6">
        <v>2</v>
      </c>
      <c r="AK70" s="6">
        <v>5</v>
      </c>
      <c r="AL70" s="6">
        <v>5</v>
      </c>
      <c r="AM70" s="6">
        <v>11</v>
      </c>
      <c r="AN70" s="6">
        <v>5</v>
      </c>
      <c r="AO70" s="6"/>
      <c r="AP70" s="6"/>
      <c r="AQ70" s="6"/>
      <c r="AR70" s="6"/>
      <c r="AS70" s="6">
        <v>1</v>
      </c>
      <c r="AT70" s="6">
        <v>1</v>
      </c>
      <c r="AU70" s="6">
        <v>1</v>
      </c>
      <c r="AV70" s="6">
        <v>1</v>
      </c>
      <c r="AW70" s="6">
        <v>1</v>
      </c>
      <c r="AX70" s="6">
        <v>1</v>
      </c>
      <c r="AY70" s="6">
        <v>1</v>
      </c>
      <c r="AZ70" s="6">
        <v>1</v>
      </c>
      <c r="BA70" s="6">
        <v>2</v>
      </c>
      <c r="BB70" s="6">
        <v>2</v>
      </c>
      <c r="BC70" s="6">
        <v>1</v>
      </c>
      <c r="BD70" s="6">
        <v>1</v>
      </c>
      <c r="BE70" s="6"/>
      <c r="BF70" s="6"/>
      <c r="BG70" s="6">
        <v>1</v>
      </c>
      <c r="BH70" s="6">
        <v>1</v>
      </c>
    </row>
    <row r="71" spans="1:60" s="4" customFormat="1" ht="105" customHeight="1" x14ac:dyDescent="0.3">
      <c r="A71" s="2" t="s">
        <v>2</v>
      </c>
      <c r="B71" s="3" t="s">
        <v>249</v>
      </c>
      <c r="C71" s="5"/>
      <c r="D71" s="6"/>
      <c r="E71" s="6">
        <v>2</v>
      </c>
      <c r="F71" s="6">
        <v>4</v>
      </c>
      <c r="G71" s="6">
        <v>3</v>
      </c>
      <c r="H71" s="6">
        <v>3</v>
      </c>
      <c r="I71" s="6">
        <v>3</v>
      </c>
      <c r="J71" s="6">
        <v>6</v>
      </c>
      <c r="K71" s="6">
        <v>0</v>
      </c>
      <c r="L71" s="6">
        <v>4</v>
      </c>
      <c r="M71" s="6">
        <v>1</v>
      </c>
      <c r="N71" s="6">
        <v>1</v>
      </c>
      <c r="O71" s="6">
        <v>3</v>
      </c>
      <c r="P71" s="6">
        <v>2</v>
      </c>
      <c r="Q71" s="6">
        <v>1</v>
      </c>
      <c r="R71" s="6">
        <v>1</v>
      </c>
      <c r="S71" s="6"/>
      <c r="T71" s="6">
        <v>1</v>
      </c>
      <c r="U71" s="6">
        <v>6</v>
      </c>
      <c r="V71" s="6">
        <v>6</v>
      </c>
      <c r="W71" s="6">
        <v>2</v>
      </c>
      <c r="X71" s="6">
        <v>6</v>
      </c>
      <c r="Y71" s="6"/>
      <c r="Z71" s="6"/>
      <c r="AA71" s="6"/>
      <c r="AB71" s="6"/>
      <c r="AC71" s="6">
        <v>6</v>
      </c>
      <c r="AD71" s="6"/>
      <c r="AE71" s="6"/>
      <c r="AF71" s="6"/>
      <c r="AG71" s="6">
        <v>3</v>
      </c>
      <c r="AH71" s="6">
        <v>3</v>
      </c>
      <c r="AI71" s="6">
        <v>2</v>
      </c>
      <c r="AJ71" s="6">
        <v>3</v>
      </c>
      <c r="AK71" s="6">
        <v>3</v>
      </c>
      <c r="AL71" s="6">
        <v>5</v>
      </c>
      <c r="AM71" s="6">
        <v>8</v>
      </c>
      <c r="AN71" s="6">
        <v>5</v>
      </c>
      <c r="AO71" s="6"/>
      <c r="AP71" s="6"/>
      <c r="AQ71" s="6"/>
      <c r="AR71" s="6"/>
      <c r="AS71" s="6">
        <v>1</v>
      </c>
      <c r="AT71" s="6">
        <v>2</v>
      </c>
      <c r="AU71" s="6">
        <v>2</v>
      </c>
      <c r="AV71" s="6">
        <v>1</v>
      </c>
      <c r="AW71" s="6">
        <v>1</v>
      </c>
      <c r="AX71" s="6">
        <v>1</v>
      </c>
      <c r="AY71" s="6">
        <v>2</v>
      </c>
      <c r="AZ71" s="6">
        <v>2</v>
      </c>
      <c r="BA71" s="6">
        <v>4</v>
      </c>
      <c r="BB71" s="6">
        <v>4</v>
      </c>
      <c r="BC71" s="6">
        <v>1</v>
      </c>
      <c r="BD71" s="6">
        <v>2</v>
      </c>
      <c r="BE71" s="6">
        <v>1</v>
      </c>
      <c r="BF71" s="6">
        <v>2</v>
      </c>
      <c r="BG71" s="6">
        <v>1</v>
      </c>
      <c r="BH71" s="6">
        <v>1</v>
      </c>
    </row>
    <row r="72" spans="1:60" s="4" customFormat="1" ht="105" customHeight="1" x14ac:dyDescent="0.3">
      <c r="A72" s="2" t="s">
        <v>2</v>
      </c>
      <c r="B72" s="3" t="s">
        <v>163</v>
      </c>
      <c r="C72" s="3" t="s">
        <v>32</v>
      </c>
      <c r="D72" s="6">
        <v>295</v>
      </c>
      <c r="E72" s="6">
        <v>4</v>
      </c>
      <c r="F72" s="6">
        <v>5</v>
      </c>
      <c r="G72" s="6">
        <v>3</v>
      </c>
      <c r="H72" s="6">
        <v>5</v>
      </c>
      <c r="I72" s="6">
        <v>3</v>
      </c>
      <c r="J72" s="6">
        <v>3</v>
      </c>
      <c r="K72" s="6">
        <v>2</v>
      </c>
      <c r="L72" s="6">
        <v>3</v>
      </c>
      <c r="M72" s="6">
        <v>1</v>
      </c>
      <c r="N72" s="6">
        <v>1</v>
      </c>
      <c r="O72" s="6">
        <v>0</v>
      </c>
      <c r="P72" s="6">
        <v>1</v>
      </c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>
        <v>2</v>
      </c>
      <c r="AH72" s="6">
        <v>2</v>
      </c>
      <c r="AI72" s="6">
        <v>2</v>
      </c>
      <c r="AJ72" s="6">
        <v>2</v>
      </c>
      <c r="AK72" s="6">
        <v>5</v>
      </c>
      <c r="AL72" s="6">
        <v>5</v>
      </c>
      <c r="AM72" s="6">
        <v>4</v>
      </c>
      <c r="AN72" s="6">
        <v>5</v>
      </c>
      <c r="AO72" s="6"/>
      <c r="AP72" s="6"/>
      <c r="AQ72" s="6"/>
      <c r="AR72" s="6"/>
      <c r="AS72" s="6">
        <v>1</v>
      </c>
      <c r="AT72" s="6">
        <v>1</v>
      </c>
      <c r="AU72" s="6">
        <v>1</v>
      </c>
      <c r="AV72" s="6">
        <v>1</v>
      </c>
      <c r="AW72" s="6">
        <v>1</v>
      </c>
      <c r="AX72" s="6">
        <v>1</v>
      </c>
      <c r="AY72" s="6"/>
      <c r="AZ72" s="6">
        <v>1</v>
      </c>
      <c r="BA72" s="6">
        <v>2</v>
      </c>
      <c r="BB72" s="6">
        <v>2</v>
      </c>
      <c r="BC72" s="6">
        <v>2</v>
      </c>
      <c r="BD72" s="6">
        <v>2</v>
      </c>
      <c r="BE72" s="6"/>
      <c r="BF72" s="6"/>
      <c r="BG72" s="6"/>
      <c r="BH72" s="6"/>
    </row>
    <row r="73" spans="1:60" s="4" customFormat="1" ht="105" customHeight="1" x14ac:dyDescent="0.3">
      <c r="A73" s="2" t="s">
        <v>2</v>
      </c>
      <c r="B73" s="3" t="s">
        <v>165</v>
      </c>
      <c r="C73" s="3" t="s">
        <v>32</v>
      </c>
      <c r="D73" s="6">
        <v>624</v>
      </c>
      <c r="E73" s="6">
        <v>9</v>
      </c>
      <c r="F73" s="6">
        <v>10</v>
      </c>
      <c r="G73" s="6">
        <v>13</v>
      </c>
      <c r="H73" s="6">
        <v>10</v>
      </c>
      <c r="I73" s="6">
        <v>7</v>
      </c>
      <c r="J73" s="6">
        <v>7</v>
      </c>
      <c r="K73" s="6">
        <v>6</v>
      </c>
      <c r="L73" s="6">
        <v>7</v>
      </c>
      <c r="M73" s="6">
        <v>1</v>
      </c>
      <c r="N73" s="6">
        <v>1</v>
      </c>
      <c r="O73" s="6">
        <v>2</v>
      </c>
      <c r="P73" s="6">
        <v>1</v>
      </c>
      <c r="Q73" s="6"/>
      <c r="R73" s="6"/>
      <c r="S73" s="6"/>
      <c r="T73" s="6"/>
      <c r="U73" s="6"/>
      <c r="V73" s="6"/>
      <c r="W73" s="6">
        <v>3</v>
      </c>
      <c r="X73" s="6"/>
      <c r="Y73" s="6"/>
      <c r="Z73" s="6"/>
      <c r="AA73" s="6"/>
      <c r="AB73" s="6"/>
      <c r="AC73" s="6"/>
      <c r="AD73" s="6">
        <v>1</v>
      </c>
      <c r="AE73" s="6"/>
      <c r="AF73" s="6">
        <v>1</v>
      </c>
      <c r="AG73" s="6">
        <v>2</v>
      </c>
      <c r="AH73" s="6">
        <v>3</v>
      </c>
      <c r="AI73" s="6">
        <v>5</v>
      </c>
      <c r="AJ73" s="6">
        <v>3</v>
      </c>
      <c r="AK73" s="6">
        <v>6</v>
      </c>
      <c r="AL73" s="6">
        <v>9</v>
      </c>
      <c r="AM73" s="6">
        <v>16</v>
      </c>
      <c r="AN73" s="6">
        <v>9</v>
      </c>
      <c r="AO73" s="6"/>
      <c r="AP73" s="6"/>
      <c r="AQ73" s="6"/>
      <c r="AR73" s="6"/>
      <c r="AS73" s="6">
        <v>2</v>
      </c>
      <c r="AT73" s="6">
        <v>2</v>
      </c>
      <c r="AU73" s="6">
        <v>4</v>
      </c>
      <c r="AV73" s="6">
        <v>2</v>
      </c>
      <c r="AW73" s="6">
        <v>1</v>
      </c>
      <c r="AX73" s="6">
        <v>1</v>
      </c>
      <c r="AY73" s="6">
        <v>1</v>
      </c>
      <c r="AZ73" s="6">
        <v>1</v>
      </c>
      <c r="BA73" s="6">
        <v>2</v>
      </c>
      <c r="BB73" s="6">
        <v>3</v>
      </c>
      <c r="BC73" s="6">
        <v>7</v>
      </c>
      <c r="BD73" s="6">
        <v>7</v>
      </c>
      <c r="BE73" s="6">
        <v>1</v>
      </c>
      <c r="BF73" s="6">
        <v>1</v>
      </c>
      <c r="BG73" s="6">
        <v>1</v>
      </c>
      <c r="BH73" s="6">
        <v>1</v>
      </c>
    </row>
    <row r="74" spans="1:60" s="4" customFormat="1" ht="105" customHeight="1" x14ac:dyDescent="0.3">
      <c r="A74" s="2" t="s">
        <v>2</v>
      </c>
      <c r="B74" s="3" t="s">
        <v>166</v>
      </c>
      <c r="C74" s="3" t="s">
        <v>157</v>
      </c>
      <c r="D74" s="6">
        <v>266</v>
      </c>
      <c r="E74" s="6">
        <v>4</v>
      </c>
      <c r="F74" s="6">
        <v>6</v>
      </c>
      <c r="G74" s="6">
        <v>4</v>
      </c>
      <c r="H74" s="6">
        <v>6</v>
      </c>
      <c r="I74" s="6">
        <v>3</v>
      </c>
      <c r="J74" s="6">
        <v>4</v>
      </c>
      <c r="K74" s="6">
        <v>2</v>
      </c>
      <c r="L74" s="6">
        <v>3</v>
      </c>
      <c r="M74" s="6">
        <v>1</v>
      </c>
      <c r="N74" s="6">
        <v>1</v>
      </c>
      <c r="O74" s="6">
        <v>1</v>
      </c>
      <c r="P74" s="6">
        <v>1</v>
      </c>
      <c r="Q74" s="6"/>
      <c r="R74" s="6"/>
      <c r="S74" s="6"/>
      <c r="T74" s="6"/>
      <c r="U74" s="6"/>
      <c r="V74" s="6"/>
      <c r="W74" s="6">
        <v>2</v>
      </c>
      <c r="X74" s="6"/>
      <c r="Y74" s="6"/>
      <c r="Z74" s="6"/>
      <c r="AA74" s="6"/>
      <c r="AB74" s="6"/>
      <c r="AC74" s="6"/>
      <c r="AD74" s="6">
        <v>1</v>
      </c>
      <c r="AE74" s="6"/>
      <c r="AF74" s="6">
        <v>1</v>
      </c>
      <c r="AG74" s="6">
        <v>2</v>
      </c>
      <c r="AH74" s="6">
        <v>2</v>
      </c>
      <c r="AI74" s="6">
        <v>4</v>
      </c>
      <c r="AJ74" s="6">
        <v>2</v>
      </c>
      <c r="AK74" s="6">
        <v>5</v>
      </c>
      <c r="AL74" s="6">
        <v>5</v>
      </c>
      <c r="AM74" s="6">
        <v>23</v>
      </c>
      <c r="AN74" s="6">
        <v>5</v>
      </c>
      <c r="AO74" s="6"/>
      <c r="AP74" s="6"/>
      <c r="AQ74" s="6"/>
      <c r="AR74" s="6"/>
      <c r="AS74" s="6">
        <v>1</v>
      </c>
      <c r="AT74" s="6">
        <v>1</v>
      </c>
      <c r="AU74" s="6">
        <v>2</v>
      </c>
      <c r="AV74" s="6">
        <v>1</v>
      </c>
      <c r="AW74" s="6">
        <v>1</v>
      </c>
      <c r="AX74" s="6">
        <v>1</v>
      </c>
      <c r="AY74" s="6"/>
      <c r="AZ74" s="6">
        <v>1</v>
      </c>
      <c r="BA74" s="6">
        <v>2</v>
      </c>
      <c r="BB74" s="6">
        <v>2</v>
      </c>
      <c r="BC74" s="6">
        <v>1</v>
      </c>
      <c r="BD74" s="6">
        <v>1</v>
      </c>
      <c r="BE74" s="6"/>
      <c r="BF74" s="6"/>
      <c r="BG74" s="6">
        <v>1</v>
      </c>
      <c r="BH74" s="6">
        <v>1</v>
      </c>
    </row>
    <row r="75" spans="1:60" s="4" customFormat="1" ht="105" customHeight="1" x14ac:dyDescent="0.3">
      <c r="A75" s="2" t="s">
        <v>2</v>
      </c>
      <c r="B75" s="3" t="s">
        <v>167</v>
      </c>
      <c r="C75" s="3" t="s">
        <v>34</v>
      </c>
      <c r="D75" s="6">
        <v>446</v>
      </c>
      <c r="E75" s="6">
        <v>10</v>
      </c>
      <c r="F75" s="6">
        <v>7</v>
      </c>
      <c r="G75" s="6">
        <v>9</v>
      </c>
      <c r="H75" s="6">
        <v>7</v>
      </c>
      <c r="I75" s="6">
        <v>5</v>
      </c>
      <c r="J75" s="6">
        <v>4</v>
      </c>
      <c r="K75" s="6">
        <v>3</v>
      </c>
      <c r="L75" s="6">
        <v>5</v>
      </c>
      <c r="M75" s="6">
        <v>1</v>
      </c>
      <c r="N75" s="6">
        <v>1</v>
      </c>
      <c r="O75" s="6">
        <v>1</v>
      </c>
      <c r="P75" s="6">
        <v>1</v>
      </c>
      <c r="Q75" s="6"/>
      <c r="R75" s="6"/>
      <c r="S75" s="6"/>
      <c r="T75" s="6"/>
      <c r="U75" s="6"/>
      <c r="V75" s="6"/>
      <c r="W75" s="6">
        <v>0</v>
      </c>
      <c r="X75" s="6"/>
      <c r="Y75" s="6"/>
      <c r="Z75" s="6"/>
      <c r="AA75" s="6"/>
      <c r="AB75" s="6"/>
      <c r="AC75" s="6"/>
      <c r="AD75" s="6"/>
      <c r="AE75" s="6"/>
      <c r="AF75" s="6"/>
      <c r="AG75" s="6">
        <v>2</v>
      </c>
      <c r="AH75" s="6">
        <v>1</v>
      </c>
      <c r="AI75" s="6">
        <v>5</v>
      </c>
      <c r="AJ75" s="6">
        <v>1</v>
      </c>
      <c r="AK75" s="6">
        <v>5</v>
      </c>
      <c r="AL75" s="6">
        <v>5</v>
      </c>
      <c r="AM75" s="6">
        <v>8</v>
      </c>
      <c r="AN75" s="6">
        <v>5</v>
      </c>
      <c r="AO75" s="6"/>
      <c r="AP75" s="6"/>
      <c r="AQ75" s="6"/>
      <c r="AR75" s="6"/>
      <c r="AS75" s="6">
        <v>2</v>
      </c>
      <c r="AT75" s="6">
        <v>1</v>
      </c>
      <c r="AU75" s="6">
        <v>2</v>
      </c>
      <c r="AV75" s="6">
        <v>1</v>
      </c>
      <c r="AW75" s="6">
        <v>1</v>
      </c>
      <c r="AX75" s="6">
        <v>1</v>
      </c>
      <c r="AY75" s="6">
        <v>1</v>
      </c>
      <c r="AZ75" s="6">
        <v>1</v>
      </c>
      <c r="BA75" s="6">
        <v>2</v>
      </c>
      <c r="BB75" s="6">
        <v>2</v>
      </c>
      <c r="BC75" s="6">
        <v>6</v>
      </c>
      <c r="BD75" s="6">
        <v>6</v>
      </c>
      <c r="BE75" s="6">
        <v>1</v>
      </c>
      <c r="BF75" s="6">
        <v>1</v>
      </c>
      <c r="BG75" s="6">
        <v>0</v>
      </c>
      <c r="BH75" s="6"/>
    </row>
    <row r="76" spans="1:60" s="4" customFormat="1" ht="105" customHeight="1" x14ac:dyDescent="0.3">
      <c r="A76" s="2" t="s">
        <v>2</v>
      </c>
      <c r="B76" s="3" t="s">
        <v>168</v>
      </c>
      <c r="C76" s="3" t="s">
        <v>32</v>
      </c>
      <c r="D76" s="6">
        <v>172</v>
      </c>
      <c r="E76" s="6">
        <v>3</v>
      </c>
      <c r="F76" s="6">
        <v>3</v>
      </c>
      <c r="G76" s="6">
        <v>3</v>
      </c>
      <c r="H76" s="6">
        <v>3</v>
      </c>
      <c r="I76" s="6">
        <v>3</v>
      </c>
      <c r="J76" s="6">
        <v>2</v>
      </c>
      <c r="K76" s="6">
        <v>3</v>
      </c>
      <c r="L76" s="6">
        <v>3</v>
      </c>
      <c r="M76" s="6">
        <v>1</v>
      </c>
      <c r="N76" s="6">
        <v>1</v>
      </c>
      <c r="O76" s="6">
        <v>1</v>
      </c>
      <c r="P76" s="6">
        <v>1</v>
      </c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>
        <v>2</v>
      </c>
      <c r="AH76" s="6">
        <v>2</v>
      </c>
      <c r="AI76" s="6">
        <v>2</v>
      </c>
      <c r="AJ76" s="6">
        <v>2</v>
      </c>
      <c r="AK76" s="6">
        <v>5</v>
      </c>
      <c r="AL76" s="6">
        <v>3</v>
      </c>
      <c r="AM76" s="6">
        <v>6</v>
      </c>
      <c r="AN76" s="6">
        <v>3</v>
      </c>
      <c r="AO76" s="6"/>
      <c r="AP76" s="6"/>
      <c r="AQ76" s="6"/>
      <c r="AR76" s="6"/>
      <c r="AS76" s="6">
        <v>1</v>
      </c>
      <c r="AT76" s="6">
        <v>1</v>
      </c>
      <c r="AU76" s="6">
        <v>1</v>
      </c>
      <c r="AV76" s="6">
        <v>1</v>
      </c>
      <c r="AW76" s="6">
        <v>1</v>
      </c>
      <c r="AX76" s="6">
        <v>1</v>
      </c>
      <c r="AY76" s="6"/>
      <c r="AZ76" s="6">
        <v>1</v>
      </c>
      <c r="BA76" s="6">
        <v>2</v>
      </c>
      <c r="BB76" s="6">
        <v>2</v>
      </c>
      <c r="BC76" s="6"/>
      <c r="BD76" s="6">
        <v>1</v>
      </c>
      <c r="BE76" s="6"/>
      <c r="BF76" s="6"/>
      <c r="BG76" s="6">
        <v>1</v>
      </c>
      <c r="BH76" s="6">
        <v>1</v>
      </c>
    </row>
    <row r="77" spans="1:60" s="4" customFormat="1" ht="105" customHeight="1" x14ac:dyDescent="0.3">
      <c r="A77" s="2" t="s">
        <v>2</v>
      </c>
      <c r="B77" s="3" t="s">
        <v>169</v>
      </c>
      <c r="C77" s="5" t="s">
        <v>32</v>
      </c>
      <c r="D77" s="6">
        <v>1175</v>
      </c>
      <c r="E77" s="6">
        <v>14</v>
      </c>
      <c r="F77" s="6">
        <v>15</v>
      </c>
      <c r="G77" s="6">
        <v>17</v>
      </c>
      <c r="H77" s="6">
        <v>15</v>
      </c>
      <c r="I77" s="6">
        <v>8</v>
      </c>
      <c r="J77" s="6">
        <v>8</v>
      </c>
      <c r="K77" s="6">
        <v>7</v>
      </c>
      <c r="L77" s="6">
        <v>8</v>
      </c>
      <c r="M77" s="6">
        <v>1</v>
      </c>
      <c r="N77" s="6">
        <v>1</v>
      </c>
      <c r="O77" s="6">
        <v>3</v>
      </c>
      <c r="P77" s="6">
        <v>1</v>
      </c>
      <c r="Q77" s="6"/>
      <c r="R77" s="6"/>
      <c r="S77" s="6">
        <v>1</v>
      </c>
      <c r="T77" s="6"/>
      <c r="U77" s="6"/>
      <c r="V77" s="6"/>
      <c r="W77" s="6">
        <v>0</v>
      </c>
      <c r="X77" s="6"/>
      <c r="Y77" s="6"/>
      <c r="Z77" s="6"/>
      <c r="AA77" s="6"/>
      <c r="AB77" s="6"/>
      <c r="AC77" s="6"/>
      <c r="AD77" s="6">
        <v>1</v>
      </c>
      <c r="AE77" s="6"/>
      <c r="AF77" s="6">
        <v>1</v>
      </c>
      <c r="AG77" s="6">
        <f>2+3</f>
        <v>5</v>
      </c>
      <c r="AH77" s="6">
        <v>4</v>
      </c>
      <c r="AI77" s="6">
        <v>6</v>
      </c>
      <c r="AJ77" s="6">
        <v>4</v>
      </c>
      <c r="AK77" s="6">
        <v>6</v>
      </c>
      <c r="AL77" s="6">
        <v>11</v>
      </c>
      <c r="AM77" s="6">
        <v>23</v>
      </c>
      <c r="AN77" s="6">
        <v>11</v>
      </c>
      <c r="AO77" s="6"/>
      <c r="AP77" s="6"/>
      <c r="AQ77" s="6"/>
      <c r="AR77" s="6"/>
      <c r="AS77" s="6">
        <v>2</v>
      </c>
      <c r="AT77" s="6">
        <v>2</v>
      </c>
      <c r="AU77" s="6">
        <v>5</v>
      </c>
      <c r="AV77" s="6">
        <v>2</v>
      </c>
      <c r="AW77" s="6">
        <v>1</v>
      </c>
      <c r="AX77" s="6">
        <v>1</v>
      </c>
      <c r="AY77" s="6">
        <v>2</v>
      </c>
      <c r="AZ77" s="6">
        <v>2</v>
      </c>
      <c r="BA77" s="6">
        <v>2</v>
      </c>
      <c r="BB77" s="6">
        <v>4</v>
      </c>
      <c r="BC77" s="6">
        <v>8</v>
      </c>
      <c r="BD77" s="6">
        <v>8</v>
      </c>
      <c r="BE77" s="6">
        <v>1</v>
      </c>
      <c r="BF77" s="6">
        <v>1</v>
      </c>
      <c r="BG77" s="6">
        <v>3</v>
      </c>
      <c r="BH77" s="6">
        <v>3</v>
      </c>
    </row>
    <row r="78" spans="1:60" s="4" customFormat="1" ht="105" customHeight="1" x14ac:dyDescent="0.3">
      <c r="A78" s="2" t="s">
        <v>2</v>
      </c>
      <c r="B78" s="3" t="s">
        <v>186</v>
      </c>
      <c r="C78" s="5" t="s">
        <v>34</v>
      </c>
      <c r="D78" s="6">
        <v>304</v>
      </c>
      <c r="E78" s="6">
        <v>8</v>
      </c>
      <c r="F78" s="6">
        <v>6</v>
      </c>
      <c r="G78" s="6">
        <v>6</v>
      </c>
      <c r="H78" s="6">
        <v>6</v>
      </c>
      <c r="I78" s="6">
        <v>4</v>
      </c>
      <c r="J78" s="6">
        <v>4</v>
      </c>
      <c r="K78" s="6">
        <v>4</v>
      </c>
      <c r="L78" s="6">
        <v>4</v>
      </c>
      <c r="M78" s="6">
        <v>1</v>
      </c>
      <c r="N78" s="6">
        <v>1</v>
      </c>
      <c r="O78" s="6">
        <v>2</v>
      </c>
      <c r="P78" s="6">
        <v>1</v>
      </c>
      <c r="Q78" s="6"/>
      <c r="R78" s="6"/>
      <c r="S78" s="6"/>
      <c r="T78" s="6"/>
      <c r="U78" s="6"/>
      <c r="V78" s="6"/>
      <c r="W78" s="6">
        <v>1</v>
      </c>
      <c r="X78" s="6"/>
      <c r="Y78" s="6"/>
      <c r="Z78" s="6"/>
      <c r="AA78" s="6"/>
      <c r="AB78" s="6"/>
      <c r="AC78" s="6"/>
      <c r="AD78" s="6"/>
      <c r="AE78" s="6"/>
      <c r="AF78" s="6"/>
      <c r="AG78" s="6">
        <v>2</v>
      </c>
      <c r="AH78" s="6">
        <v>2</v>
      </c>
      <c r="AI78" s="6">
        <v>1</v>
      </c>
      <c r="AJ78" s="6">
        <v>2</v>
      </c>
      <c r="AK78" s="6">
        <v>5</v>
      </c>
      <c r="AL78" s="6">
        <v>5</v>
      </c>
      <c r="AM78" s="6">
        <v>10</v>
      </c>
      <c r="AN78" s="6">
        <v>5</v>
      </c>
      <c r="AO78" s="6"/>
      <c r="AP78" s="6"/>
      <c r="AQ78" s="6"/>
      <c r="AR78" s="6"/>
      <c r="AS78" s="6">
        <v>1</v>
      </c>
      <c r="AT78" s="6">
        <v>1</v>
      </c>
      <c r="AU78" s="6">
        <v>2</v>
      </c>
      <c r="AV78" s="6">
        <v>1</v>
      </c>
      <c r="AW78" s="6">
        <v>1</v>
      </c>
      <c r="AX78" s="6">
        <v>1</v>
      </c>
      <c r="AY78" s="6">
        <v>2</v>
      </c>
      <c r="AZ78" s="6">
        <v>2</v>
      </c>
      <c r="BA78" s="6">
        <v>2</v>
      </c>
      <c r="BB78" s="6">
        <v>2</v>
      </c>
      <c r="BC78" s="6">
        <v>2</v>
      </c>
      <c r="BD78" s="6">
        <v>2</v>
      </c>
      <c r="BE78" s="6">
        <v>1</v>
      </c>
      <c r="BF78" s="6">
        <v>1</v>
      </c>
      <c r="BG78" s="6">
        <v>2</v>
      </c>
      <c r="BH78" s="6">
        <v>2</v>
      </c>
    </row>
    <row r="79" spans="1:60" s="4" customFormat="1" ht="105" customHeight="1" x14ac:dyDescent="0.3">
      <c r="A79" s="2" t="s">
        <v>2</v>
      </c>
      <c r="B79" s="3" t="s">
        <v>189</v>
      </c>
      <c r="C79" s="3" t="s">
        <v>32</v>
      </c>
      <c r="D79" s="6">
        <v>255</v>
      </c>
      <c r="E79" s="6">
        <v>4</v>
      </c>
      <c r="F79" s="6">
        <v>5</v>
      </c>
      <c r="G79" s="6">
        <v>4</v>
      </c>
      <c r="H79" s="6">
        <v>5</v>
      </c>
      <c r="I79" s="6">
        <v>3</v>
      </c>
      <c r="J79" s="6">
        <v>3</v>
      </c>
      <c r="K79" s="6">
        <v>2</v>
      </c>
      <c r="L79" s="6">
        <v>3</v>
      </c>
      <c r="M79" s="6">
        <v>1</v>
      </c>
      <c r="N79" s="6">
        <v>1</v>
      </c>
      <c r="O79" s="6">
        <v>1</v>
      </c>
      <c r="P79" s="6">
        <v>1</v>
      </c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>
        <v>2</v>
      </c>
      <c r="AH79" s="6">
        <v>2</v>
      </c>
      <c r="AI79" s="6">
        <v>5</v>
      </c>
      <c r="AJ79" s="6">
        <v>2</v>
      </c>
      <c r="AK79" s="6">
        <v>5</v>
      </c>
      <c r="AL79" s="6">
        <v>5</v>
      </c>
      <c r="AM79" s="6">
        <v>10</v>
      </c>
      <c r="AN79" s="6">
        <v>5</v>
      </c>
      <c r="AO79" s="6"/>
      <c r="AP79" s="6"/>
      <c r="AQ79" s="6"/>
      <c r="AR79" s="6"/>
      <c r="AS79" s="6">
        <v>1</v>
      </c>
      <c r="AT79" s="6">
        <v>1</v>
      </c>
      <c r="AU79" s="6">
        <v>1</v>
      </c>
      <c r="AV79" s="6">
        <v>1</v>
      </c>
      <c r="AW79" s="6">
        <v>1</v>
      </c>
      <c r="AX79" s="6">
        <v>1</v>
      </c>
      <c r="AY79" s="6"/>
      <c r="AZ79" s="6">
        <v>1</v>
      </c>
      <c r="BA79" s="6">
        <v>2</v>
      </c>
      <c r="BB79" s="6">
        <v>2</v>
      </c>
      <c r="BC79" s="6">
        <v>1</v>
      </c>
      <c r="BD79" s="6">
        <v>2</v>
      </c>
      <c r="BE79" s="6"/>
      <c r="BF79" s="6"/>
      <c r="BG79" s="6">
        <v>0</v>
      </c>
      <c r="BH79" s="6"/>
    </row>
    <row r="80" spans="1:60" s="4" customFormat="1" ht="105" customHeight="1" x14ac:dyDescent="0.3">
      <c r="A80" s="2" t="s">
        <v>2</v>
      </c>
      <c r="B80" s="3" t="s">
        <v>203</v>
      </c>
      <c r="C80" s="3" t="s">
        <v>204</v>
      </c>
      <c r="D80" s="6">
        <v>197</v>
      </c>
      <c r="E80" s="6">
        <f>5+2</f>
        <v>7</v>
      </c>
      <c r="F80" s="6">
        <v>4</v>
      </c>
      <c r="G80" s="6">
        <v>4</v>
      </c>
      <c r="H80" s="6">
        <v>4</v>
      </c>
      <c r="I80" s="6">
        <v>4</v>
      </c>
      <c r="J80" s="6">
        <v>3</v>
      </c>
      <c r="K80" s="6">
        <v>3</v>
      </c>
      <c r="L80" s="6">
        <v>4</v>
      </c>
      <c r="M80" s="6">
        <v>1</v>
      </c>
      <c r="N80" s="6">
        <v>1</v>
      </c>
      <c r="O80" s="6"/>
      <c r="P80" s="6">
        <v>1</v>
      </c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>
        <v>2</v>
      </c>
      <c r="AH80" s="6">
        <v>2</v>
      </c>
      <c r="AI80" s="6">
        <v>3</v>
      </c>
      <c r="AJ80" s="6">
        <v>2</v>
      </c>
      <c r="AK80" s="6">
        <v>5</v>
      </c>
      <c r="AL80" s="6">
        <v>4</v>
      </c>
      <c r="AM80" s="6">
        <v>8</v>
      </c>
      <c r="AN80" s="6">
        <v>4</v>
      </c>
      <c r="AO80" s="6"/>
      <c r="AP80" s="6"/>
      <c r="AQ80" s="6"/>
      <c r="AR80" s="6"/>
      <c r="AS80" s="6">
        <v>1</v>
      </c>
      <c r="AT80" s="6">
        <v>1</v>
      </c>
      <c r="AU80" s="6">
        <v>1</v>
      </c>
      <c r="AV80" s="6">
        <v>1</v>
      </c>
      <c r="AW80" s="6">
        <v>1</v>
      </c>
      <c r="AX80" s="6">
        <v>1</v>
      </c>
      <c r="AY80" s="6"/>
      <c r="AZ80" s="6">
        <v>1</v>
      </c>
      <c r="BA80" s="6">
        <v>2</v>
      </c>
      <c r="BB80" s="6">
        <v>2</v>
      </c>
      <c r="BC80" s="6">
        <v>0</v>
      </c>
      <c r="BD80" s="6">
        <v>1</v>
      </c>
      <c r="BE80" s="6"/>
      <c r="BF80" s="6"/>
      <c r="BG80" s="6">
        <v>0</v>
      </c>
      <c r="BH80" s="6"/>
    </row>
    <row r="81" spans="1:60" s="4" customFormat="1" ht="105" customHeight="1" x14ac:dyDescent="0.3">
      <c r="A81" s="2" t="s">
        <v>2</v>
      </c>
      <c r="B81" s="3" t="s">
        <v>205</v>
      </c>
      <c r="C81" s="5" t="s">
        <v>32</v>
      </c>
      <c r="D81" s="6">
        <v>411</v>
      </c>
      <c r="E81" s="6">
        <v>6</v>
      </c>
      <c r="F81" s="6">
        <v>7</v>
      </c>
      <c r="G81" s="6">
        <v>4</v>
      </c>
      <c r="H81" s="6">
        <v>7</v>
      </c>
      <c r="I81" s="6">
        <v>4</v>
      </c>
      <c r="J81" s="6">
        <v>5</v>
      </c>
      <c r="K81" s="6">
        <v>3</v>
      </c>
      <c r="L81" s="6">
        <v>4</v>
      </c>
      <c r="M81" s="6">
        <v>1</v>
      </c>
      <c r="N81" s="6">
        <v>1</v>
      </c>
      <c r="O81" s="6">
        <v>2</v>
      </c>
      <c r="P81" s="6">
        <v>1</v>
      </c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>
        <v>1</v>
      </c>
      <c r="AE81" s="6"/>
      <c r="AF81" s="6">
        <v>1</v>
      </c>
      <c r="AG81" s="6">
        <v>2</v>
      </c>
      <c r="AH81" s="6">
        <v>3</v>
      </c>
      <c r="AI81" s="6">
        <v>0</v>
      </c>
      <c r="AJ81" s="6">
        <v>3</v>
      </c>
      <c r="AK81" s="6">
        <v>5</v>
      </c>
      <c r="AL81" s="6">
        <v>7</v>
      </c>
      <c r="AM81" s="6">
        <v>11</v>
      </c>
      <c r="AN81" s="6">
        <v>7</v>
      </c>
      <c r="AO81" s="6"/>
      <c r="AP81" s="6"/>
      <c r="AQ81" s="6"/>
      <c r="AR81" s="6"/>
      <c r="AS81" s="6">
        <v>2</v>
      </c>
      <c r="AT81" s="6">
        <v>2</v>
      </c>
      <c r="AU81" s="6">
        <v>1</v>
      </c>
      <c r="AV81" s="6">
        <v>2</v>
      </c>
      <c r="AW81" s="6">
        <v>1</v>
      </c>
      <c r="AX81" s="6">
        <v>1</v>
      </c>
      <c r="AY81" s="6"/>
      <c r="AZ81" s="6">
        <v>1</v>
      </c>
      <c r="BA81" s="6">
        <v>2</v>
      </c>
      <c r="BB81" s="6">
        <v>2</v>
      </c>
      <c r="BC81" s="6">
        <v>1</v>
      </c>
      <c r="BD81" s="6">
        <v>1</v>
      </c>
      <c r="BE81" s="6">
        <v>1</v>
      </c>
      <c r="BF81" s="6">
        <v>1</v>
      </c>
      <c r="BG81" s="6"/>
      <c r="BH81" s="6"/>
    </row>
    <row r="82" spans="1:60" s="4" customFormat="1" ht="105" customHeight="1" x14ac:dyDescent="0.3">
      <c r="A82" s="2" t="s">
        <v>2</v>
      </c>
      <c r="B82" s="3" t="s">
        <v>214</v>
      </c>
      <c r="C82" s="3" t="s">
        <v>32</v>
      </c>
      <c r="D82" s="6">
        <v>432</v>
      </c>
      <c r="E82" s="6">
        <v>6</v>
      </c>
      <c r="F82" s="6">
        <v>7</v>
      </c>
      <c r="G82" s="6">
        <v>5</v>
      </c>
      <c r="H82" s="6">
        <v>7</v>
      </c>
      <c r="I82" s="6">
        <v>4</v>
      </c>
      <c r="J82" s="6">
        <v>5</v>
      </c>
      <c r="K82" s="6">
        <v>2</v>
      </c>
      <c r="L82" s="6">
        <v>4</v>
      </c>
      <c r="M82" s="6">
        <v>1</v>
      </c>
      <c r="N82" s="6">
        <v>1</v>
      </c>
      <c r="O82" s="6">
        <v>0</v>
      </c>
      <c r="P82" s="6">
        <v>1</v>
      </c>
      <c r="Q82" s="6"/>
      <c r="R82" s="6"/>
      <c r="S82" s="6">
        <v>2</v>
      </c>
      <c r="T82" s="6"/>
      <c r="U82" s="6"/>
      <c r="V82" s="6"/>
      <c r="W82" s="6">
        <v>0</v>
      </c>
      <c r="X82" s="6"/>
      <c r="Y82" s="6"/>
      <c r="Z82" s="6"/>
      <c r="AA82" s="6">
        <v>0</v>
      </c>
      <c r="AB82" s="6"/>
      <c r="AC82" s="6"/>
      <c r="AD82" s="6">
        <v>1</v>
      </c>
      <c r="AE82" s="6"/>
      <c r="AF82" s="6">
        <v>1</v>
      </c>
      <c r="AG82" s="6">
        <v>2</v>
      </c>
      <c r="AH82" s="6">
        <v>3</v>
      </c>
      <c r="AI82" s="6">
        <v>4</v>
      </c>
      <c r="AJ82" s="6">
        <v>3</v>
      </c>
      <c r="AK82" s="6">
        <v>5</v>
      </c>
      <c r="AL82" s="6">
        <v>7</v>
      </c>
      <c r="AM82" s="6">
        <v>12</v>
      </c>
      <c r="AN82" s="6">
        <v>7</v>
      </c>
      <c r="AO82" s="6"/>
      <c r="AP82" s="6"/>
      <c r="AQ82" s="6"/>
      <c r="AR82" s="6"/>
      <c r="AS82" s="6">
        <v>2</v>
      </c>
      <c r="AT82" s="6">
        <v>2</v>
      </c>
      <c r="AU82" s="6">
        <v>1</v>
      </c>
      <c r="AV82" s="6">
        <v>2</v>
      </c>
      <c r="AW82" s="6">
        <v>1</v>
      </c>
      <c r="AX82" s="6">
        <v>1</v>
      </c>
      <c r="AY82" s="6">
        <v>0</v>
      </c>
      <c r="AZ82" s="6">
        <v>1</v>
      </c>
      <c r="BA82" s="6">
        <v>2</v>
      </c>
      <c r="BB82" s="6">
        <v>3</v>
      </c>
      <c r="BC82" s="6">
        <v>3</v>
      </c>
      <c r="BD82" s="6">
        <v>3</v>
      </c>
      <c r="BE82" s="6">
        <v>1</v>
      </c>
      <c r="BF82" s="6">
        <v>1</v>
      </c>
      <c r="BG82" s="6">
        <v>0</v>
      </c>
      <c r="BH82" s="6"/>
    </row>
    <row r="83" spans="1:60" s="4" customFormat="1" ht="105" customHeight="1" x14ac:dyDescent="0.3">
      <c r="A83" s="2" t="s">
        <v>1</v>
      </c>
      <c r="B83" s="3" t="s">
        <v>54</v>
      </c>
      <c r="C83" s="5" t="s">
        <v>32</v>
      </c>
      <c r="D83" s="6">
        <v>320</v>
      </c>
      <c r="E83" s="6">
        <v>5</v>
      </c>
      <c r="F83" s="6">
        <v>5</v>
      </c>
      <c r="G83" s="6">
        <v>4</v>
      </c>
      <c r="H83" s="6">
        <v>5</v>
      </c>
      <c r="I83" s="6">
        <v>3</v>
      </c>
      <c r="J83" s="6">
        <v>3</v>
      </c>
      <c r="K83" s="6">
        <v>1</v>
      </c>
      <c r="L83" s="6">
        <v>3</v>
      </c>
      <c r="M83" s="6">
        <v>1</v>
      </c>
      <c r="N83" s="6">
        <v>1</v>
      </c>
      <c r="O83" s="6">
        <v>1</v>
      </c>
      <c r="P83" s="6">
        <v>1</v>
      </c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>
        <v>2</v>
      </c>
      <c r="AH83" s="6">
        <v>2</v>
      </c>
      <c r="AI83" s="6">
        <v>1</v>
      </c>
      <c r="AJ83" s="6">
        <v>2</v>
      </c>
      <c r="AK83" s="6">
        <v>5</v>
      </c>
      <c r="AL83" s="6">
        <v>5</v>
      </c>
      <c r="AM83" s="6">
        <v>5</v>
      </c>
      <c r="AN83" s="6">
        <v>5</v>
      </c>
      <c r="AO83" s="6"/>
      <c r="AP83" s="6"/>
      <c r="AQ83" s="6"/>
      <c r="AR83" s="6"/>
      <c r="AS83" s="6">
        <v>1</v>
      </c>
      <c r="AT83" s="6">
        <v>1</v>
      </c>
      <c r="AU83" s="6">
        <v>0</v>
      </c>
      <c r="AV83" s="6">
        <v>1</v>
      </c>
      <c r="AW83" s="6">
        <v>1</v>
      </c>
      <c r="AX83" s="6">
        <v>1</v>
      </c>
      <c r="AY83" s="6">
        <v>1</v>
      </c>
      <c r="AZ83" s="6">
        <v>1</v>
      </c>
      <c r="BA83" s="6">
        <v>2</v>
      </c>
      <c r="BB83" s="6"/>
      <c r="BC83" s="6"/>
      <c r="BD83" s="6">
        <v>2</v>
      </c>
      <c r="BE83" s="6">
        <v>1</v>
      </c>
      <c r="BF83" s="6">
        <v>1</v>
      </c>
      <c r="BG83" s="6"/>
      <c r="BH83" s="6"/>
    </row>
    <row r="84" spans="1:60" s="4" customFormat="1" ht="105" customHeight="1" x14ac:dyDescent="0.3">
      <c r="A84" s="2" t="s">
        <v>1</v>
      </c>
      <c r="B84" s="3" t="s">
        <v>58</v>
      </c>
      <c r="C84" s="3" t="s">
        <v>36</v>
      </c>
      <c r="D84" s="6">
        <f>189+72</f>
        <v>261</v>
      </c>
      <c r="E84" s="6">
        <f>3+3</f>
        <v>6</v>
      </c>
      <c r="F84" s="6">
        <f>3+3</f>
        <v>6</v>
      </c>
      <c r="G84" s="6">
        <v>6</v>
      </c>
      <c r="H84" s="6">
        <v>6</v>
      </c>
      <c r="I84" s="6">
        <f>3+3</f>
        <v>6</v>
      </c>
      <c r="J84" s="6">
        <f>3+3</f>
        <v>6</v>
      </c>
      <c r="K84" s="6">
        <v>0</v>
      </c>
      <c r="L84" s="6">
        <f>3+3</f>
        <v>6</v>
      </c>
      <c r="M84" s="6">
        <v>1</v>
      </c>
      <c r="N84" s="6">
        <v>1</v>
      </c>
      <c r="O84" s="6">
        <v>1</v>
      </c>
      <c r="P84" s="6">
        <v>1</v>
      </c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>
        <v>1</v>
      </c>
      <c r="AE84" s="6"/>
      <c r="AF84" s="6">
        <v>1</v>
      </c>
      <c r="AG84" s="6">
        <v>2</v>
      </c>
      <c r="AH84" s="6">
        <v>2</v>
      </c>
      <c r="AI84" s="6">
        <v>2</v>
      </c>
      <c r="AJ84" s="6">
        <v>2</v>
      </c>
      <c r="AK84" s="6">
        <v>5</v>
      </c>
      <c r="AL84" s="6">
        <v>5</v>
      </c>
      <c r="AM84" s="6">
        <v>5</v>
      </c>
      <c r="AN84" s="6">
        <v>5</v>
      </c>
      <c r="AO84" s="6"/>
      <c r="AP84" s="6"/>
      <c r="AQ84" s="6"/>
      <c r="AR84" s="6"/>
      <c r="AS84" s="6">
        <v>1</v>
      </c>
      <c r="AT84" s="6">
        <v>1</v>
      </c>
      <c r="AU84" s="6">
        <v>0</v>
      </c>
      <c r="AV84" s="6">
        <v>1</v>
      </c>
      <c r="AW84" s="6">
        <v>1</v>
      </c>
      <c r="AX84" s="6">
        <v>1</v>
      </c>
      <c r="AY84" s="6">
        <v>3</v>
      </c>
      <c r="AZ84" s="6">
        <v>3</v>
      </c>
      <c r="BA84" s="6">
        <v>2</v>
      </c>
      <c r="BB84" s="6"/>
      <c r="BC84" s="6"/>
      <c r="BD84" s="6">
        <v>2</v>
      </c>
      <c r="BE84" s="6"/>
      <c r="BF84" s="6"/>
      <c r="BG84" s="6"/>
      <c r="BH84" s="6"/>
    </row>
    <row r="85" spans="1:60" s="4" customFormat="1" ht="105" customHeight="1" x14ac:dyDescent="0.3">
      <c r="A85" s="2" t="s">
        <v>1</v>
      </c>
      <c r="B85" s="3" t="s">
        <v>60</v>
      </c>
      <c r="C85" s="5" t="s">
        <v>32</v>
      </c>
      <c r="D85" s="6">
        <v>238</v>
      </c>
      <c r="E85" s="6">
        <v>4</v>
      </c>
      <c r="F85" s="6">
        <v>4</v>
      </c>
      <c r="G85" s="6">
        <v>4</v>
      </c>
      <c r="H85" s="6">
        <v>4</v>
      </c>
      <c r="I85" s="6">
        <v>3</v>
      </c>
      <c r="J85" s="6">
        <v>3</v>
      </c>
      <c r="K85" s="6">
        <v>1</v>
      </c>
      <c r="L85" s="6">
        <v>3</v>
      </c>
      <c r="M85" s="6">
        <v>1</v>
      </c>
      <c r="N85" s="6">
        <v>1</v>
      </c>
      <c r="O85" s="6">
        <v>1</v>
      </c>
      <c r="P85" s="6">
        <v>1</v>
      </c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>
        <v>2</v>
      </c>
      <c r="AH85" s="6">
        <v>2</v>
      </c>
      <c r="AI85" s="6">
        <v>0</v>
      </c>
      <c r="AJ85" s="6">
        <v>2</v>
      </c>
      <c r="AK85" s="6">
        <v>5</v>
      </c>
      <c r="AL85" s="6">
        <v>5</v>
      </c>
      <c r="AM85" s="6">
        <v>2</v>
      </c>
      <c r="AN85" s="6">
        <v>5</v>
      </c>
      <c r="AO85" s="6"/>
      <c r="AP85" s="6"/>
      <c r="AQ85" s="6"/>
      <c r="AR85" s="6"/>
      <c r="AS85" s="6">
        <v>1</v>
      </c>
      <c r="AT85" s="6">
        <v>1</v>
      </c>
      <c r="AU85" s="6">
        <v>2</v>
      </c>
      <c r="AV85" s="6">
        <v>1</v>
      </c>
      <c r="AW85" s="6">
        <v>1</v>
      </c>
      <c r="AX85" s="6">
        <v>1</v>
      </c>
      <c r="AY85" s="6"/>
      <c r="AZ85" s="6">
        <v>1</v>
      </c>
      <c r="BA85" s="6">
        <v>2</v>
      </c>
      <c r="BB85" s="6"/>
      <c r="BC85" s="6"/>
      <c r="BD85" s="6">
        <v>2</v>
      </c>
      <c r="BE85" s="6"/>
      <c r="BF85" s="6"/>
      <c r="BG85" s="6"/>
      <c r="BH85" s="6"/>
    </row>
    <row r="86" spans="1:60" s="4" customFormat="1" ht="105" customHeight="1" x14ac:dyDescent="0.3">
      <c r="A86" s="2" t="s">
        <v>1</v>
      </c>
      <c r="B86" s="3" t="s">
        <v>77</v>
      </c>
      <c r="C86" s="5" t="s">
        <v>32</v>
      </c>
      <c r="D86" s="6">
        <v>221</v>
      </c>
      <c r="E86" s="6">
        <v>4</v>
      </c>
      <c r="F86" s="6">
        <v>4</v>
      </c>
      <c r="G86" s="6">
        <v>6</v>
      </c>
      <c r="H86" s="6">
        <v>4</v>
      </c>
      <c r="I86" s="6">
        <v>3</v>
      </c>
      <c r="J86" s="6">
        <v>3</v>
      </c>
      <c r="K86" s="6">
        <v>2</v>
      </c>
      <c r="L86" s="6">
        <v>3</v>
      </c>
      <c r="M86" s="6">
        <v>1</v>
      </c>
      <c r="N86" s="6">
        <v>1</v>
      </c>
      <c r="O86" s="6">
        <v>0</v>
      </c>
      <c r="P86" s="6">
        <v>1</v>
      </c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>
        <v>1</v>
      </c>
      <c r="AE86" s="6"/>
      <c r="AF86" s="6">
        <v>1</v>
      </c>
      <c r="AG86" s="6">
        <v>2</v>
      </c>
      <c r="AH86" s="6">
        <v>2</v>
      </c>
      <c r="AI86" s="6">
        <v>1</v>
      </c>
      <c r="AJ86" s="6">
        <v>2</v>
      </c>
      <c r="AK86" s="6">
        <v>5</v>
      </c>
      <c r="AL86" s="6">
        <v>5</v>
      </c>
      <c r="AM86" s="6">
        <v>5</v>
      </c>
      <c r="AN86" s="6">
        <v>5</v>
      </c>
      <c r="AO86" s="6"/>
      <c r="AP86" s="6"/>
      <c r="AQ86" s="6"/>
      <c r="AR86" s="6"/>
      <c r="AS86" s="6">
        <v>1</v>
      </c>
      <c r="AT86" s="6">
        <v>1</v>
      </c>
      <c r="AU86" s="6">
        <v>0</v>
      </c>
      <c r="AV86" s="6">
        <v>1</v>
      </c>
      <c r="AW86" s="6">
        <v>1</v>
      </c>
      <c r="AX86" s="6">
        <v>1</v>
      </c>
      <c r="AY86" s="6"/>
      <c r="AZ86" s="6">
        <v>1</v>
      </c>
      <c r="BA86" s="6">
        <v>2</v>
      </c>
      <c r="BB86" s="6"/>
      <c r="BC86" s="6">
        <v>0</v>
      </c>
      <c r="BD86" s="6">
        <v>2</v>
      </c>
      <c r="BE86" s="6"/>
      <c r="BF86" s="6"/>
      <c r="BG86" s="6"/>
      <c r="BH86" s="6"/>
    </row>
    <row r="87" spans="1:60" s="4" customFormat="1" ht="105" customHeight="1" x14ac:dyDescent="0.3">
      <c r="A87" s="2" t="s">
        <v>1</v>
      </c>
      <c r="B87" s="3" t="s">
        <v>79</v>
      </c>
      <c r="C87" s="3" t="s">
        <v>32</v>
      </c>
      <c r="D87" s="6">
        <v>393</v>
      </c>
      <c r="E87" s="6">
        <v>5</v>
      </c>
      <c r="F87" s="6">
        <v>5</v>
      </c>
      <c r="G87" s="6">
        <v>3</v>
      </c>
      <c r="H87" s="6">
        <v>5</v>
      </c>
      <c r="I87" s="6">
        <v>3</v>
      </c>
      <c r="J87" s="6">
        <v>3</v>
      </c>
      <c r="K87" s="6">
        <v>3</v>
      </c>
      <c r="L87" s="6">
        <v>3</v>
      </c>
      <c r="M87" s="6">
        <v>1</v>
      </c>
      <c r="N87" s="6">
        <v>1</v>
      </c>
      <c r="O87" s="6">
        <v>1</v>
      </c>
      <c r="P87" s="6">
        <v>1</v>
      </c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>
        <v>1</v>
      </c>
      <c r="AE87" s="6"/>
      <c r="AF87" s="6">
        <v>1</v>
      </c>
      <c r="AG87" s="6">
        <v>2</v>
      </c>
      <c r="AH87" s="6">
        <v>2</v>
      </c>
      <c r="AI87" s="6">
        <v>0</v>
      </c>
      <c r="AJ87" s="6">
        <v>2</v>
      </c>
      <c r="AK87" s="6">
        <v>5</v>
      </c>
      <c r="AL87" s="6">
        <v>5</v>
      </c>
      <c r="AM87" s="6">
        <v>5</v>
      </c>
      <c r="AN87" s="6">
        <v>5</v>
      </c>
      <c r="AO87" s="6"/>
      <c r="AP87" s="6"/>
      <c r="AQ87" s="6"/>
      <c r="AR87" s="6"/>
      <c r="AS87" s="6">
        <v>1</v>
      </c>
      <c r="AT87" s="6">
        <v>1</v>
      </c>
      <c r="AU87" s="6">
        <v>0</v>
      </c>
      <c r="AV87" s="6">
        <v>1</v>
      </c>
      <c r="AW87" s="6">
        <v>1</v>
      </c>
      <c r="AX87" s="6">
        <v>1</v>
      </c>
      <c r="AY87" s="6"/>
      <c r="AZ87" s="6">
        <v>1</v>
      </c>
      <c r="BA87" s="6">
        <v>2</v>
      </c>
      <c r="BB87" s="6"/>
      <c r="BC87" s="6"/>
      <c r="BD87" s="6">
        <v>2</v>
      </c>
      <c r="BE87" s="6">
        <v>1</v>
      </c>
      <c r="BF87" s="6">
        <v>1</v>
      </c>
      <c r="BG87" s="6"/>
      <c r="BH87" s="6"/>
    </row>
    <row r="88" spans="1:60" s="4" customFormat="1" ht="105" customHeight="1" x14ac:dyDescent="0.3">
      <c r="A88" s="2" t="s">
        <v>1</v>
      </c>
      <c r="B88" s="3" t="s">
        <v>113</v>
      </c>
      <c r="C88" s="3" t="s">
        <v>32</v>
      </c>
      <c r="D88" s="6">
        <v>53</v>
      </c>
      <c r="E88" s="6">
        <v>2</v>
      </c>
      <c r="F88" s="6">
        <v>2</v>
      </c>
      <c r="G88" s="6">
        <v>2</v>
      </c>
      <c r="H88" s="6">
        <v>2</v>
      </c>
      <c r="I88" s="6">
        <v>2</v>
      </c>
      <c r="J88" s="6">
        <v>2</v>
      </c>
      <c r="K88" s="6">
        <v>2</v>
      </c>
      <c r="L88" s="6">
        <v>2</v>
      </c>
      <c r="M88" s="6">
        <v>1</v>
      </c>
      <c r="N88" s="6">
        <v>1</v>
      </c>
      <c r="O88" s="6"/>
      <c r="P88" s="6">
        <v>1</v>
      </c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>
        <v>2</v>
      </c>
      <c r="AH88" s="6">
        <v>2</v>
      </c>
      <c r="AI88" s="6">
        <v>2</v>
      </c>
      <c r="AJ88" s="6">
        <v>2</v>
      </c>
      <c r="AK88" s="6">
        <v>4</v>
      </c>
      <c r="AL88" s="6">
        <v>4</v>
      </c>
      <c r="AM88" s="6">
        <v>1</v>
      </c>
      <c r="AN88" s="6">
        <v>4</v>
      </c>
      <c r="AO88" s="6"/>
      <c r="AP88" s="6"/>
      <c r="AQ88" s="6"/>
      <c r="AR88" s="6"/>
      <c r="AS88" s="6"/>
      <c r="AT88" s="6"/>
      <c r="AU88" s="6">
        <v>0</v>
      </c>
      <c r="AV88" s="6"/>
      <c r="AW88" s="6">
        <v>1</v>
      </c>
      <c r="AX88" s="6">
        <v>1</v>
      </c>
      <c r="AY88" s="6"/>
      <c r="AZ88" s="6">
        <v>1</v>
      </c>
      <c r="BA88" s="6">
        <v>2</v>
      </c>
      <c r="BB88" s="6">
        <v>2</v>
      </c>
      <c r="BC88" s="6"/>
      <c r="BD88" s="6">
        <v>2</v>
      </c>
      <c r="BE88" s="6"/>
      <c r="BF88" s="6"/>
      <c r="BG88" s="6"/>
      <c r="BH88" s="6"/>
    </row>
    <row r="89" spans="1:60" s="4" customFormat="1" ht="105" customHeight="1" x14ac:dyDescent="0.3">
      <c r="A89" s="2" t="s">
        <v>1</v>
      </c>
      <c r="B89" s="3" t="s">
        <v>116</v>
      </c>
      <c r="C89" s="5" t="s">
        <v>32</v>
      </c>
      <c r="D89" s="6">
        <v>45</v>
      </c>
      <c r="E89" s="6">
        <v>2</v>
      </c>
      <c r="F89" s="6">
        <v>2</v>
      </c>
      <c r="G89" s="6">
        <v>1</v>
      </c>
      <c r="H89" s="6">
        <v>2</v>
      </c>
      <c r="I89" s="6">
        <v>2</v>
      </c>
      <c r="J89" s="6">
        <v>2</v>
      </c>
      <c r="K89" s="6">
        <v>0</v>
      </c>
      <c r="L89" s="6">
        <v>2</v>
      </c>
      <c r="M89" s="6">
        <v>1</v>
      </c>
      <c r="N89" s="6">
        <v>1</v>
      </c>
      <c r="O89" s="6"/>
      <c r="P89" s="6">
        <v>1</v>
      </c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>
        <v>2</v>
      </c>
      <c r="AH89" s="6">
        <v>2</v>
      </c>
      <c r="AI89" s="6">
        <v>0</v>
      </c>
      <c r="AJ89" s="6">
        <v>2</v>
      </c>
      <c r="AK89" s="6">
        <v>4</v>
      </c>
      <c r="AL89" s="6">
        <v>4</v>
      </c>
      <c r="AM89" s="6">
        <v>2</v>
      </c>
      <c r="AN89" s="6">
        <v>4</v>
      </c>
      <c r="AO89" s="6"/>
      <c r="AP89" s="6"/>
      <c r="AQ89" s="6"/>
      <c r="AR89" s="6"/>
      <c r="AS89" s="6"/>
      <c r="AT89" s="6"/>
      <c r="AU89" s="6">
        <v>0</v>
      </c>
      <c r="AV89" s="6"/>
      <c r="AW89" s="6">
        <v>1</v>
      </c>
      <c r="AX89" s="6">
        <v>1</v>
      </c>
      <c r="AY89" s="6"/>
      <c r="AZ89" s="6"/>
      <c r="BA89" s="6">
        <v>2</v>
      </c>
      <c r="BB89" s="6">
        <v>2</v>
      </c>
      <c r="BC89" s="6"/>
      <c r="BD89" s="6">
        <v>2</v>
      </c>
      <c r="BE89" s="6"/>
      <c r="BF89" s="6"/>
      <c r="BG89" s="6"/>
      <c r="BH89" s="6"/>
    </row>
    <row r="90" spans="1:60" s="4" customFormat="1" ht="105" customHeight="1" x14ac:dyDescent="0.3">
      <c r="A90" s="2" t="s">
        <v>1</v>
      </c>
      <c r="B90" s="3" t="s">
        <v>120</v>
      </c>
      <c r="C90" s="3" t="s">
        <v>32</v>
      </c>
      <c r="D90" s="6">
        <v>104</v>
      </c>
      <c r="E90" s="6">
        <v>3</v>
      </c>
      <c r="F90" s="6">
        <v>3</v>
      </c>
      <c r="G90" s="6">
        <v>2</v>
      </c>
      <c r="H90" s="6">
        <v>3</v>
      </c>
      <c r="I90" s="6">
        <v>3</v>
      </c>
      <c r="J90" s="6">
        <v>2</v>
      </c>
      <c r="K90" s="6">
        <v>1</v>
      </c>
      <c r="L90" s="6">
        <v>3</v>
      </c>
      <c r="M90" s="6">
        <v>1</v>
      </c>
      <c r="N90" s="6">
        <v>1</v>
      </c>
      <c r="O90" s="6"/>
      <c r="P90" s="6">
        <v>1</v>
      </c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>
        <v>2</v>
      </c>
      <c r="AH90" s="6">
        <v>2</v>
      </c>
      <c r="AI90" s="6">
        <v>0</v>
      </c>
      <c r="AJ90" s="6">
        <v>2</v>
      </c>
      <c r="AK90" s="6">
        <v>5</v>
      </c>
      <c r="AL90" s="6">
        <v>5</v>
      </c>
      <c r="AM90" s="6">
        <v>0</v>
      </c>
      <c r="AN90" s="6">
        <v>5</v>
      </c>
      <c r="AO90" s="6"/>
      <c r="AP90" s="6"/>
      <c r="AQ90" s="6"/>
      <c r="AR90" s="6"/>
      <c r="AS90" s="6">
        <v>1</v>
      </c>
      <c r="AT90" s="6">
        <v>1</v>
      </c>
      <c r="AU90" s="6">
        <v>0</v>
      </c>
      <c r="AV90" s="6">
        <v>1</v>
      </c>
      <c r="AW90" s="6">
        <v>1</v>
      </c>
      <c r="AX90" s="6">
        <v>1</v>
      </c>
      <c r="AY90" s="6">
        <v>1</v>
      </c>
      <c r="AZ90" s="6">
        <v>1</v>
      </c>
      <c r="BA90" s="6">
        <v>2</v>
      </c>
      <c r="BB90" s="6"/>
      <c r="BC90" s="6"/>
      <c r="BD90" s="6">
        <v>2</v>
      </c>
      <c r="BE90" s="6"/>
      <c r="BF90" s="6"/>
      <c r="BG90" s="6"/>
      <c r="BH90" s="6"/>
    </row>
    <row r="91" spans="1:60" s="4" customFormat="1" ht="105" customHeight="1" x14ac:dyDescent="0.3">
      <c r="A91" s="2" t="s">
        <v>1</v>
      </c>
      <c r="B91" s="3" t="s">
        <v>126</v>
      </c>
      <c r="C91" s="5" t="s">
        <v>34</v>
      </c>
      <c r="D91" s="6">
        <v>905</v>
      </c>
      <c r="E91" s="6">
        <v>20</v>
      </c>
      <c r="F91" s="6">
        <v>22</v>
      </c>
      <c r="G91" s="6">
        <v>13</v>
      </c>
      <c r="H91" s="6">
        <v>22</v>
      </c>
      <c r="I91" s="6">
        <v>8</v>
      </c>
      <c r="J91" s="6">
        <v>8</v>
      </c>
      <c r="K91" s="6">
        <v>3</v>
      </c>
      <c r="L91" s="6">
        <v>8</v>
      </c>
      <c r="M91" s="6">
        <v>1</v>
      </c>
      <c r="N91" s="6">
        <v>1</v>
      </c>
      <c r="O91" s="6">
        <v>1</v>
      </c>
      <c r="P91" s="6">
        <v>1</v>
      </c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>
        <v>2</v>
      </c>
      <c r="AH91" s="6">
        <v>2</v>
      </c>
      <c r="AI91" s="6">
        <v>3</v>
      </c>
      <c r="AJ91" s="6">
        <v>2</v>
      </c>
      <c r="AK91" s="6">
        <v>6</v>
      </c>
      <c r="AL91" s="6">
        <v>6</v>
      </c>
      <c r="AM91" s="6">
        <v>10</v>
      </c>
      <c r="AN91" s="6">
        <v>6</v>
      </c>
      <c r="AO91" s="6"/>
      <c r="AP91" s="6"/>
      <c r="AQ91" s="6"/>
      <c r="AR91" s="6"/>
      <c r="AS91" s="6">
        <v>2</v>
      </c>
      <c r="AT91" s="6">
        <v>2</v>
      </c>
      <c r="AU91" s="6">
        <v>2</v>
      </c>
      <c r="AV91" s="6">
        <v>2</v>
      </c>
      <c r="AW91" s="6">
        <v>1</v>
      </c>
      <c r="AX91" s="6">
        <v>1</v>
      </c>
      <c r="AY91" s="6"/>
      <c r="AZ91" s="6">
        <v>1</v>
      </c>
      <c r="BA91" s="6">
        <v>2</v>
      </c>
      <c r="BB91" s="6"/>
      <c r="BC91" s="6">
        <v>1</v>
      </c>
      <c r="BD91" s="6">
        <v>2</v>
      </c>
      <c r="BE91" s="6">
        <v>1</v>
      </c>
      <c r="BF91" s="6">
        <v>1</v>
      </c>
      <c r="BG91" s="6">
        <v>0</v>
      </c>
      <c r="BH91" s="6"/>
    </row>
    <row r="92" spans="1:60" s="4" customFormat="1" ht="105" customHeight="1" x14ac:dyDescent="0.3">
      <c r="A92" s="2" t="s">
        <v>1</v>
      </c>
      <c r="B92" s="3" t="s">
        <v>127</v>
      </c>
      <c r="C92" s="5" t="s">
        <v>32</v>
      </c>
      <c r="D92" s="6">
        <v>750</v>
      </c>
      <c r="E92" s="6">
        <v>10</v>
      </c>
      <c r="F92" s="6">
        <v>12</v>
      </c>
      <c r="G92" s="6">
        <v>9</v>
      </c>
      <c r="H92" s="6">
        <v>12</v>
      </c>
      <c r="I92" s="6">
        <v>7</v>
      </c>
      <c r="J92" s="6">
        <v>7</v>
      </c>
      <c r="K92" s="6">
        <v>4</v>
      </c>
      <c r="L92" s="6">
        <v>7</v>
      </c>
      <c r="M92" s="6">
        <v>1</v>
      </c>
      <c r="N92" s="6">
        <v>1</v>
      </c>
      <c r="O92" s="6">
        <v>2</v>
      </c>
      <c r="P92" s="6">
        <v>1</v>
      </c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>
        <v>1</v>
      </c>
      <c r="AE92" s="6"/>
      <c r="AF92" s="6">
        <v>1</v>
      </c>
      <c r="AG92" s="6">
        <v>2</v>
      </c>
      <c r="AH92" s="6">
        <v>2</v>
      </c>
      <c r="AI92" s="6">
        <v>2</v>
      </c>
      <c r="AJ92" s="6">
        <v>2</v>
      </c>
      <c r="AK92" s="6">
        <v>6</v>
      </c>
      <c r="AL92" s="6">
        <v>6</v>
      </c>
      <c r="AM92" s="6">
        <v>7</v>
      </c>
      <c r="AN92" s="6">
        <v>6</v>
      </c>
      <c r="AO92" s="6"/>
      <c r="AP92" s="6"/>
      <c r="AQ92" s="6"/>
      <c r="AR92" s="6"/>
      <c r="AS92" s="6">
        <v>2</v>
      </c>
      <c r="AT92" s="6">
        <v>2</v>
      </c>
      <c r="AU92" s="6">
        <v>1</v>
      </c>
      <c r="AV92" s="6">
        <v>2</v>
      </c>
      <c r="AW92" s="6">
        <v>1</v>
      </c>
      <c r="AX92" s="6">
        <v>1</v>
      </c>
      <c r="AY92" s="6">
        <v>1</v>
      </c>
      <c r="AZ92" s="6">
        <v>1</v>
      </c>
      <c r="BA92" s="6">
        <v>2</v>
      </c>
      <c r="BB92" s="6"/>
      <c r="BC92" s="6">
        <v>1</v>
      </c>
      <c r="BD92" s="6">
        <v>2</v>
      </c>
      <c r="BE92" s="6">
        <v>1</v>
      </c>
      <c r="BF92" s="6">
        <v>1</v>
      </c>
      <c r="BG92" s="6">
        <v>0</v>
      </c>
      <c r="BH92" s="6"/>
    </row>
    <row r="93" spans="1:60" s="4" customFormat="1" ht="105" customHeight="1" x14ac:dyDescent="0.3">
      <c r="A93" s="2" t="s">
        <v>1</v>
      </c>
      <c r="B93" s="3" t="s">
        <v>128</v>
      </c>
      <c r="C93" s="3" t="s">
        <v>34</v>
      </c>
      <c r="D93" s="6">
        <v>1242</v>
      </c>
      <c r="E93" s="6">
        <v>26</v>
      </c>
      <c r="F93" s="6">
        <v>22</v>
      </c>
      <c r="G93" s="6">
        <v>16</v>
      </c>
      <c r="H93" s="6">
        <v>22</v>
      </c>
      <c r="I93" s="6">
        <v>9</v>
      </c>
      <c r="J93" s="6">
        <v>9</v>
      </c>
      <c r="K93" s="6">
        <v>3</v>
      </c>
      <c r="L93" s="6">
        <v>9</v>
      </c>
      <c r="M93" s="6">
        <v>1</v>
      </c>
      <c r="N93" s="6">
        <v>1</v>
      </c>
      <c r="O93" s="6">
        <v>1</v>
      </c>
      <c r="P93" s="6">
        <v>1</v>
      </c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>
        <f>2+3</f>
        <v>5</v>
      </c>
      <c r="AH93" s="6">
        <f>2+3</f>
        <v>5</v>
      </c>
      <c r="AI93" s="6">
        <v>0</v>
      </c>
      <c r="AJ93" s="6">
        <f>2+3</f>
        <v>5</v>
      </c>
      <c r="AK93" s="6">
        <v>6</v>
      </c>
      <c r="AL93" s="6">
        <v>6</v>
      </c>
      <c r="AM93" s="6">
        <v>7</v>
      </c>
      <c r="AN93" s="6">
        <v>6</v>
      </c>
      <c r="AO93" s="6"/>
      <c r="AP93" s="6"/>
      <c r="AQ93" s="6"/>
      <c r="AR93" s="6"/>
      <c r="AS93" s="6">
        <v>2</v>
      </c>
      <c r="AT93" s="6">
        <v>2</v>
      </c>
      <c r="AU93" s="6">
        <v>0</v>
      </c>
      <c r="AV93" s="6">
        <v>2</v>
      </c>
      <c r="AW93" s="6">
        <v>1</v>
      </c>
      <c r="AX93" s="6">
        <v>1</v>
      </c>
      <c r="AY93" s="6"/>
      <c r="AZ93" s="6">
        <v>1</v>
      </c>
      <c r="BA93" s="6">
        <v>2</v>
      </c>
      <c r="BB93" s="6"/>
      <c r="BC93" s="6"/>
      <c r="BD93" s="6">
        <v>2</v>
      </c>
      <c r="BE93" s="6">
        <v>1</v>
      </c>
      <c r="BF93" s="6">
        <v>1</v>
      </c>
      <c r="BG93" s="6">
        <v>0</v>
      </c>
      <c r="BH93" s="6"/>
    </row>
    <row r="94" spans="1:60" s="4" customFormat="1" ht="105" customHeight="1" x14ac:dyDescent="0.3">
      <c r="A94" s="2" t="s">
        <v>1</v>
      </c>
      <c r="B94" s="3" t="s">
        <v>130</v>
      </c>
      <c r="C94" s="3" t="s">
        <v>32</v>
      </c>
      <c r="D94" s="6">
        <v>403</v>
      </c>
      <c r="E94" s="6">
        <v>6</v>
      </c>
      <c r="F94" s="6">
        <v>6</v>
      </c>
      <c r="G94" s="6">
        <v>6</v>
      </c>
      <c r="H94" s="6">
        <v>6</v>
      </c>
      <c r="I94" s="6">
        <v>4</v>
      </c>
      <c r="J94" s="6">
        <v>4</v>
      </c>
      <c r="K94" s="6">
        <v>3</v>
      </c>
      <c r="L94" s="6">
        <v>4</v>
      </c>
      <c r="M94" s="6">
        <v>1</v>
      </c>
      <c r="N94" s="6">
        <v>1</v>
      </c>
      <c r="O94" s="6">
        <v>0</v>
      </c>
      <c r="P94" s="6">
        <v>1</v>
      </c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>
        <v>1</v>
      </c>
      <c r="AE94" s="6"/>
      <c r="AF94" s="6">
        <v>1</v>
      </c>
      <c r="AG94" s="6">
        <v>2</v>
      </c>
      <c r="AH94" s="6">
        <v>2</v>
      </c>
      <c r="AI94" s="6">
        <v>1</v>
      </c>
      <c r="AJ94" s="6">
        <v>2</v>
      </c>
      <c r="AK94" s="6">
        <v>5</v>
      </c>
      <c r="AL94" s="6">
        <v>5</v>
      </c>
      <c r="AM94" s="6">
        <v>6</v>
      </c>
      <c r="AN94" s="6">
        <v>5</v>
      </c>
      <c r="AO94" s="6"/>
      <c r="AP94" s="6"/>
      <c r="AQ94" s="6"/>
      <c r="AR94" s="6"/>
      <c r="AS94" s="6">
        <f>2-1</f>
        <v>1</v>
      </c>
      <c r="AT94" s="6">
        <f>2-1</f>
        <v>1</v>
      </c>
      <c r="AU94" s="6">
        <v>1</v>
      </c>
      <c r="AV94" s="6">
        <f>2-1</f>
        <v>1</v>
      </c>
      <c r="AW94" s="6">
        <v>1</v>
      </c>
      <c r="AX94" s="6">
        <v>1</v>
      </c>
      <c r="AY94" s="6">
        <v>0</v>
      </c>
      <c r="AZ94" s="6">
        <v>1</v>
      </c>
      <c r="BA94" s="6">
        <v>2</v>
      </c>
      <c r="BB94" s="6"/>
      <c r="BC94" s="6">
        <v>0</v>
      </c>
      <c r="BD94" s="6">
        <v>2</v>
      </c>
      <c r="BE94" s="6">
        <v>1</v>
      </c>
      <c r="BF94" s="6">
        <v>1</v>
      </c>
      <c r="BG94" s="6">
        <v>0</v>
      </c>
      <c r="BH94" s="6"/>
    </row>
    <row r="95" spans="1:60" s="4" customFormat="1" ht="105" customHeight="1" x14ac:dyDescent="0.3">
      <c r="A95" s="2" t="s">
        <v>1</v>
      </c>
      <c r="B95" s="3" t="s">
        <v>145</v>
      </c>
      <c r="C95" s="3" t="s">
        <v>32</v>
      </c>
      <c r="D95" s="6">
        <v>524</v>
      </c>
      <c r="E95" s="6">
        <v>7</v>
      </c>
      <c r="F95" s="6">
        <v>7</v>
      </c>
      <c r="G95" s="6">
        <v>4</v>
      </c>
      <c r="H95" s="6">
        <v>7</v>
      </c>
      <c r="I95" s="6">
        <v>4</v>
      </c>
      <c r="J95" s="6">
        <v>4</v>
      </c>
      <c r="K95" s="6">
        <v>1</v>
      </c>
      <c r="L95" s="6">
        <v>4</v>
      </c>
      <c r="M95" s="6">
        <v>1</v>
      </c>
      <c r="N95" s="6">
        <v>1</v>
      </c>
      <c r="O95" s="6">
        <v>0</v>
      </c>
      <c r="P95" s="6">
        <v>1</v>
      </c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>
        <v>1</v>
      </c>
      <c r="AE95" s="6"/>
      <c r="AF95" s="6">
        <v>1</v>
      </c>
      <c r="AG95" s="6">
        <v>2</v>
      </c>
      <c r="AH95" s="6">
        <v>2</v>
      </c>
      <c r="AI95" s="6">
        <v>2</v>
      </c>
      <c r="AJ95" s="6">
        <v>2</v>
      </c>
      <c r="AK95" s="6">
        <v>5</v>
      </c>
      <c r="AL95" s="6">
        <v>5</v>
      </c>
      <c r="AM95" s="6">
        <v>4</v>
      </c>
      <c r="AN95" s="6">
        <v>5</v>
      </c>
      <c r="AO95" s="6"/>
      <c r="AP95" s="6"/>
      <c r="AQ95" s="6"/>
      <c r="AR95" s="6"/>
      <c r="AS95" s="6">
        <v>2</v>
      </c>
      <c r="AT95" s="6">
        <v>2</v>
      </c>
      <c r="AU95" s="6">
        <v>2</v>
      </c>
      <c r="AV95" s="6">
        <v>2</v>
      </c>
      <c r="AW95" s="6">
        <v>1</v>
      </c>
      <c r="AX95" s="6">
        <v>1</v>
      </c>
      <c r="AY95" s="6"/>
      <c r="AZ95" s="6">
        <v>1</v>
      </c>
      <c r="BA95" s="6">
        <v>2</v>
      </c>
      <c r="BB95" s="6"/>
      <c r="BC95" s="6"/>
      <c r="BD95" s="6">
        <v>2</v>
      </c>
      <c r="BE95" s="6">
        <v>1</v>
      </c>
      <c r="BF95" s="6">
        <v>1</v>
      </c>
      <c r="BG95" s="6"/>
      <c r="BH95" s="6"/>
    </row>
    <row r="96" spans="1:60" s="4" customFormat="1" ht="105" customHeight="1" x14ac:dyDescent="0.3">
      <c r="A96" s="2" t="s">
        <v>1</v>
      </c>
      <c r="B96" s="3" t="s">
        <v>249</v>
      </c>
      <c r="C96" s="5"/>
      <c r="D96" s="6"/>
      <c r="E96" s="6">
        <v>2</v>
      </c>
      <c r="F96" s="6">
        <v>3</v>
      </c>
      <c r="G96" s="6">
        <v>3</v>
      </c>
      <c r="H96" s="6">
        <v>3</v>
      </c>
      <c r="I96" s="6">
        <v>3</v>
      </c>
      <c r="J96" s="6"/>
      <c r="K96" s="6">
        <v>3</v>
      </c>
      <c r="L96" s="6">
        <v>3</v>
      </c>
      <c r="M96" s="6">
        <v>1</v>
      </c>
      <c r="N96" s="6"/>
      <c r="O96" s="6">
        <v>2</v>
      </c>
      <c r="P96" s="6">
        <v>2</v>
      </c>
      <c r="Q96" s="6">
        <v>1</v>
      </c>
      <c r="R96" s="6"/>
      <c r="S96" s="6"/>
      <c r="T96" s="6">
        <v>1</v>
      </c>
      <c r="U96" s="6">
        <v>6</v>
      </c>
      <c r="V96" s="6"/>
      <c r="W96" s="6">
        <v>1</v>
      </c>
      <c r="X96" s="6">
        <v>6</v>
      </c>
      <c r="Y96" s="6" t="s">
        <v>28</v>
      </c>
      <c r="Z96" s="6"/>
      <c r="AA96" s="6"/>
      <c r="AB96" s="6"/>
      <c r="AC96" s="6">
        <v>6</v>
      </c>
      <c r="AD96" s="6">
        <v>0</v>
      </c>
      <c r="AE96" s="6"/>
      <c r="AF96" s="6">
        <v>0</v>
      </c>
      <c r="AG96" s="6">
        <v>3</v>
      </c>
      <c r="AH96" s="6"/>
      <c r="AI96" s="6">
        <v>1</v>
      </c>
      <c r="AJ96" s="6">
        <v>3</v>
      </c>
      <c r="AK96" s="6">
        <v>3</v>
      </c>
      <c r="AL96" s="6"/>
      <c r="AM96" s="6">
        <v>3</v>
      </c>
      <c r="AN96" s="6">
        <v>3</v>
      </c>
      <c r="AO96" s="6"/>
      <c r="AP96" s="6"/>
      <c r="AQ96" s="6"/>
      <c r="AR96" s="6"/>
      <c r="AS96" s="6">
        <v>1</v>
      </c>
      <c r="AT96" s="6"/>
      <c r="AU96" s="6">
        <v>1</v>
      </c>
      <c r="AV96" s="6">
        <v>1</v>
      </c>
      <c r="AW96" s="6">
        <v>1</v>
      </c>
      <c r="AX96" s="6"/>
      <c r="AY96" s="6">
        <v>0</v>
      </c>
      <c r="AZ96" s="6">
        <v>1</v>
      </c>
      <c r="BA96" s="6">
        <v>5</v>
      </c>
      <c r="BB96" s="6"/>
      <c r="BC96" s="6">
        <v>0</v>
      </c>
      <c r="BD96" s="6">
        <v>5</v>
      </c>
      <c r="BE96" s="6">
        <v>1</v>
      </c>
      <c r="BF96" s="6"/>
      <c r="BG96" s="6">
        <v>0</v>
      </c>
      <c r="BH96" s="6">
        <v>1</v>
      </c>
    </row>
    <row r="97" spans="1:60" s="4" customFormat="1" ht="105" customHeight="1" x14ac:dyDescent="0.3">
      <c r="A97" s="2" t="s">
        <v>1</v>
      </c>
      <c r="B97" s="3" t="s">
        <v>184</v>
      </c>
      <c r="C97" s="5" t="s">
        <v>32</v>
      </c>
      <c r="D97" s="6">
        <v>29</v>
      </c>
      <c r="E97" s="6">
        <v>2</v>
      </c>
      <c r="F97" s="6">
        <v>1</v>
      </c>
      <c r="G97" s="6">
        <v>1</v>
      </c>
      <c r="H97" s="6">
        <v>1</v>
      </c>
      <c r="I97" s="6">
        <v>2</v>
      </c>
      <c r="J97" s="6">
        <v>2</v>
      </c>
      <c r="K97" s="6">
        <v>2</v>
      </c>
      <c r="L97" s="6">
        <v>2</v>
      </c>
      <c r="M97" s="6">
        <v>1</v>
      </c>
      <c r="N97" s="6">
        <v>1</v>
      </c>
      <c r="O97" s="6"/>
      <c r="P97" s="6">
        <v>1</v>
      </c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>
        <v>2</v>
      </c>
      <c r="AH97" s="6">
        <v>2</v>
      </c>
      <c r="AI97" s="6">
        <v>1</v>
      </c>
      <c r="AJ97" s="6">
        <v>2</v>
      </c>
      <c r="AK97" s="6">
        <v>4</v>
      </c>
      <c r="AL97" s="6">
        <v>4</v>
      </c>
      <c r="AM97" s="6">
        <v>2</v>
      </c>
      <c r="AN97" s="6">
        <v>4</v>
      </c>
      <c r="AO97" s="6"/>
      <c r="AP97" s="6"/>
      <c r="AQ97" s="6"/>
      <c r="AR97" s="6"/>
      <c r="AS97" s="6"/>
      <c r="AT97" s="6"/>
      <c r="AU97" s="6">
        <v>0</v>
      </c>
      <c r="AV97" s="6"/>
      <c r="AW97" s="6">
        <v>1</v>
      </c>
      <c r="AX97" s="6">
        <v>1</v>
      </c>
      <c r="AY97" s="6"/>
      <c r="AZ97" s="6"/>
      <c r="BA97" s="6">
        <v>2</v>
      </c>
      <c r="BB97" s="6">
        <v>2</v>
      </c>
      <c r="BC97" s="6"/>
      <c r="BD97" s="6">
        <v>2</v>
      </c>
      <c r="BE97" s="6"/>
      <c r="BF97" s="6"/>
      <c r="BG97" s="6"/>
      <c r="BH97" s="6"/>
    </row>
    <row r="98" spans="1:60" s="4" customFormat="1" ht="105" customHeight="1" x14ac:dyDescent="0.3">
      <c r="A98" s="2" t="s">
        <v>1</v>
      </c>
      <c r="B98" s="3" t="s">
        <v>202</v>
      </c>
      <c r="C98" s="5" t="s">
        <v>32</v>
      </c>
      <c r="D98" s="6">
        <v>54</v>
      </c>
      <c r="E98" s="6">
        <v>2</v>
      </c>
      <c r="F98" s="6">
        <v>2</v>
      </c>
      <c r="G98" s="6">
        <v>3</v>
      </c>
      <c r="H98" s="6">
        <v>2</v>
      </c>
      <c r="I98" s="6">
        <v>2</v>
      </c>
      <c r="J98" s="6">
        <v>2</v>
      </c>
      <c r="K98" s="6">
        <v>2</v>
      </c>
      <c r="L98" s="6">
        <v>2</v>
      </c>
      <c r="M98" s="6">
        <v>1</v>
      </c>
      <c r="N98" s="6">
        <v>1</v>
      </c>
      <c r="O98" s="6"/>
      <c r="P98" s="6">
        <v>1</v>
      </c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>
        <v>2</v>
      </c>
      <c r="AH98" s="6">
        <v>2</v>
      </c>
      <c r="AI98" s="6">
        <v>1</v>
      </c>
      <c r="AJ98" s="6">
        <v>2</v>
      </c>
      <c r="AK98" s="6">
        <v>4</v>
      </c>
      <c r="AL98" s="6">
        <v>4</v>
      </c>
      <c r="AM98" s="6">
        <v>1</v>
      </c>
      <c r="AN98" s="6">
        <v>4</v>
      </c>
      <c r="AO98" s="6"/>
      <c r="AP98" s="6"/>
      <c r="AQ98" s="6"/>
      <c r="AR98" s="6"/>
      <c r="AS98" s="6"/>
      <c r="AT98" s="6"/>
      <c r="AU98" s="6">
        <v>0</v>
      </c>
      <c r="AV98" s="6"/>
      <c r="AW98" s="6">
        <v>1</v>
      </c>
      <c r="AX98" s="6">
        <v>1</v>
      </c>
      <c r="AY98" s="6">
        <v>0</v>
      </c>
      <c r="AZ98" s="6">
        <v>1</v>
      </c>
      <c r="BA98" s="6">
        <v>2</v>
      </c>
      <c r="BB98" s="6">
        <v>2</v>
      </c>
      <c r="BC98" s="6"/>
      <c r="BD98" s="6">
        <v>2</v>
      </c>
      <c r="BE98" s="6"/>
      <c r="BF98" s="6"/>
      <c r="BG98" s="6"/>
      <c r="BH98" s="6"/>
    </row>
    <row r="99" spans="1:60" s="4" customFormat="1" ht="105" customHeight="1" x14ac:dyDescent="0.3">
      <c r="A99" s="2" t="s">
        <v>1</v>
      </c>
      <c r="B99" s="3" t="s">
        <v>213</v>
      </c>
      <c r="C99" s="3" t="s">
        <v>34</v>
      </c>
      <c r="D99" s="6">
        <v>239</v>
      </c>
      <c r="E99" s="6">
        <v>6</v>
      </c>
      <c r="F99" s="6">
        <v>6</v>
      </c>
      <c r="G99" s="6">
        <v>5</v>
      </c>
      <c r="H99" s="6">
        <v>6</v>
      </c>
      <c r="I99" s="6">
        <v>4</v>
      </c>
      <c r="J99" s="6">
        <v>5</v>
      </c>
      <c r="K99" s="6">
        <v>3</v>
      </c>
      <c r="L99" s="6">
        <v>4</v>
      </c>
      <c r="M99" s="6">
        <v>1</v>
      </c>
      <c r="N99" s="6">
        <v>1</v>
      </c>
      <c r="O99" s="6">
        <v>0</v>
      </c>
      <c r="P99" s="6">
        <v>1</v>
      </c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>
        <v>2</v>
      </c>
      <c r="AH99" s="6">
        <v>2</v>
      </c>
      <c r="AI99" s="6">
        <v>2</v>
      </c>
      <c r="AJ99" s="6">
        <v>2</v>
      </c>
      <c r="AK99" s="6">
        <v>5</v>
      </c>
      <c r="AL99" s="6">
        <v>5</v>
      </c>
      <c r="AM99" s="6">
        <v>1</v>
      </c>
      <c r="AN99" s="6">
        <v>5</v>
      </c>
      <c r="AO99" s="6"/>
      <c r="AP99" s="6"/>
      <c r="AQ99" s="6"/>
      <c r="AR99" s="6"/>
      <c r="AS99" s="6">
        <v>1</v>
      </c>
      <c r="AT99" s="6">
        <v>1</v>
      </c>
      <c r="AU99" s="6">
        <v>1</v>
      </c>
      <c r="AV99" s="6">
        <v>1</v>
      </c>
      <c r="AW99" s="6">
        <v>1</v>
      </c>
      <c r="AX99" s="6">
        <v>1</v>
      </c>
      <c r="AY99" s="6"/>
      <c r="AZ99" s="6">
        <v>1</v>
      </c>
      <c r="BA99" s="6">
        <v>2</v>
      </c>
      <c r="BB99" s="6"/>
      <c r="BC99" s="6"/>
      <c r="BD99" s="6">
        <v>2</v>
      </c>
      <c r="BE99" s="6"/>
      <c r="BF99" s="6"/>
      <c r="BG99" s="6"/>
      <c r="BH99" s="6"/>
    </row>
    <row r="100" spans="1:60" s="4" customFormat="1" ht="105" customHeight="1" x14ac:dyDescent="0.3">
      <c r="A100" s="2" t="s">
        <v>1</v>
      </c>
      <c r="B100" s="3" t="s">
        <v>215</v>
      </c>
      <c r="C100" s="3" t="s">
        <v>32</v>
      </c>
      <c r="D100" s="6">
        <v>339</v>
      </c>
      <c r="E100" s="6">
        <v>5</v>
      </c>
      <c r="F100" s="6">
        <v>5</v>
      </c>
      <c r="G100" s="6">
        <v>3</v>
      </c>
      <c r="H100" s="6">
        <v>5</v>
      </c>
      <c r="I100" s="6">
        <v>3</v>
      </c>
      <c r="J100" s="6">
        <v>3</v>
      </c>
      <c r="K100" s="6">
        <v>1</v>
      </c>
      <c r="L100" s="6">
        <v>3</v>
      </c>
      <c r="M100" s="6">
        <v>1</v>
      </c>
      <c r="N100" s="6">
        <v>1</v>
      </c>
      <c r="O100" s="6">
        <v>1</v>
      </c>
      <c r="P100" s="6">
        <v>1</v>
      </c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>
        <v>2</v>
      </c>
      <c r="AH100" s="6">
        <v>2</v>
      </c>
      <c r="AI100" s="6">
        <v>0</v>
      </c>
      <c r="AJ100" s="6">
        <v>2</v>
      </c>
      <c r="AK100" s="6">
        <v>5</v>
      </c>
      <c r="AL100" s="6">
        <v>5</v>
      </c>
      <c r="AM100" s="6">
        <v>9</v>
      </c>
      <c r="AN100" s="6">
        <v>5</v>
      </c>
      <c r="AO100" s="6"/>
      <c r="AP100" s="6"/>
      <c r="AQ100" s="6"/>
      <c r="AR100" s="6"/>
      <c r="AS100" s="6">
        <v>1</v>
      </c>
      <c r="AT100" s="6">
        <v>1</v>
      </c>
      <c r="AU100" s="6">
        <v>1</v>
      </c>
      <c r="AV100" s="6">
        <v>1</v>
      </c>
      <c r="AW100" s="6">
        <v>1</v>
      </c>
      <c r="AX100" s="6">
        <v>1</v>
      </c>
      <c r="AY100" s="6"/>
      <c r="AZ100" s="6">
        <v>1</v>
      </c>
      <c r="BA100" s="6">
        <v>2</v>
      </c>
      <c r="BB100" s="6"/>
      <c r="BC100" s="6"/>
      <c r="BD100" s="6">
        <v>2</v>
      </c>
      <c r="BE100" s="6">
        <v>1</v>
      </c>
      <c r="BF100" s="6">
        <v>1</v>
      </c>
      <c r="BG100" s="6">
        <v>0</v>
      </c>
      <c r="BH100" s="6"/>
    </row>
    <row r="101" spans="1:60" s="4" customFormat="1" ht="105" customHeight="1" x14ac:dyDescent="0.3">
      <c r="A101" s="2" t="s">
        <v>4</v>
      </c>
      <c r="B101" s="3" t="s">
        <v>33</v>
      </c>
      <c r="C101" s="3" t="s">
        <v>34</v>
      </c>
      <c r="D101" s="6">
        <v>140</v>
      </c>
      <c r="E101" s="6">
        <v>4</v>
      </c>
      <c r="F101" s="6">
        <v>4</v>
      </c>
      <c r="G101" s="6">
        <v>4</v>
      </c>
      <c r="H101" s="6">
        <v>3</v>
      </c>
      <c r="I101" s="6">
        <v>4</v>
      </c>
      <c r="J101" s="6">
        <v>4</v>
      </c>
      <c r="K101" s="6">
        <v>2</v>
      </c>
      <c r="L101" s="6">
        <v>4</v>
      </c>
      <c r="M101" s="6">
        <v>1</v>
      </c>
      <c r="N101" s="6">
        <v>1</v>
      </c>
      <c r="O101" s="6"/>
      <c r="P101" s="6">
        <v>1</v>
      </c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>
        <v>2</v>
      </c>
      <c r="AH101" s="6">
        <v>2</v>
      </c>
      <c r="AI101" s="6">
        <v>2</v>
      </c>
      <c r="AJ101" s="6">
        <v>2</v>
      </c>
      <c r="AK101" s="6">
        <v>5</v>
      </c>
      <c r="AL101" s="6">
        <v>4</v>
      </c>
      <c r="AM101" s="6">
        <v>3</v>
      </c>
      <c r="AN101" s="6">
        <v>4</v>
      </c>
      <c r="AO101" s="6"/>
      <c r="AP101" s="6"/>
      <c r="AQ101" s="6"/>
      <c r="AR101" s="6"/>
      <c r="AS101" s="6">
        <v>1</v>
      </c>
      <c r="AT101" s="6">
        <v>1</v>
      </c>
      <c r="AU101" s="6">
        <v>0</v>
      </c>
      <c r="AV101" s="6">
        <v>1</v>
      </c>
      <c r="AW101" s="6">
        <v>1</v>
      </c>
      <c r="AX101" s="6">
        <v>1</v>
      </c>
      <c r="AY101" s="6"/>
      <c r="AZ101" s="6">
        <v>1</v>
      </c>
      <c r="BA101" s="6">
        <v>2</v>
      </c>
      <c r="BB101" s="6">
        <v>2</v>
      </c>
      <c r="BC101" s="6"/>
      <c r="BD101" s="6">
        <v>2</v>
      </c>
      <c r="BE101" s="6"/>
      <c r="BF101" s="6"/>
      <c r="BG101" s="6"/>
      <c r="BH101" s="6"/>
    </row>
    <row r="102" spans="1:60" s="4" customFormat="1" ht="105" customHeight="1" x14ac:dyDescent="0.3">
      <c r="A102" s="2" t="s">
        <v>4</v>
      </c>
      <c r="B102" s="3" t="s">
        <v>35</v>
      </c>
      <c r="C102" s="3" t="s">
        <v>36</v>
      </c>
      <c r="D102" s="6">
        <f>237+267</f>
        <v>504</v>
      </c>
      <c r="E102" s="6">
        <f>4+7</f>
        <v>11</v>
      </c>
      <c r="F102" s="6">
        <v>10</v>
      </c>
      <c r="G102" s="6">
        <v>9</v>
      </c>
      <c r="H102" s="6">
        <v>10</v>
      </c>
      <c r="I102" s="6">
        <f>3+4</f>
        <v>7</v>
      </c>
      <c r="J102" s="6">
        <v>7</v>
      </c>
      <c r="K102" s="6">
        <v>4</v>
      </c>
      <c r="L102" s="6">
        <f>3+4</f>
        <v>7</v>
      </c>
      <c r="M102" s="6">
        <v>1</v>
      </c>
      <c r="N102" s="6">
        <v>1</v>
      </c>
      <c r="O102" s="6">
        <v>0</v>
      </c>
      <c r="P102" s="6">
        <v>1</v>
      </c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>
        <v>1</v>
      </c>
      <c r="AE102" s="6"/>
      <c r="AF102" s="6">
        <v>1</v>
      </c>
      <c r="AG102" s="6">
        <v>2</v>
      </c>
      <c r="AH102" s="6">
        <v>2</v>
      </c>
      <c r="AI102" s="6">
        <v>3</v>
      </c>
      <c r="AJ102" s="6">
        <v>2</v>
      </c>
      <c r="AK102" s="6">
        <v>5</v>
      </c>
      <c r="AL102" s="6">
        <v>5</v>
      </c>
      <c r="AM102" s="6">
        <v>10</v>
      </c>
      <c r="AN102" s="6">
        <v>5</v>
      </c>
      <c r="AO102" s="6"/>
      <c r="AP102" s="6"/>
      <c r="AQ102" s="6"/>
      <c r="AR102" s="6"/>
      <c r="AS102" s="6">
        <v>2</v>
      </c>
      <c r="AT102" s="6">
        <v>2</v>
      </c>
      <c r="AU102" s="6">
        <v>1</v>
      </c>
      <c r="AV102" s="6">
        <v>2</v>
      </c>
      <c r="AW102" s="6">
        <v>1</v>
      </c>
      <c r="AX102" s="6">
        <v>1</v>
      </c>
      <c r="AY102" s="6">
        <v>2</v>
      </c>
      <c r="AZ102" s="6">
        <v>1</v>
      </c>
      <c r="BA102" s="6">
        <v>2</v>
      </c>
      <c r="BB102" s="6">
        <v>2</v>
      </c>
      <c r="BC102" s="6">
        <v>0</v>
      </c>
      <c r="BD102" s="6">
        <v>2</v>
      </c>
      <c r="BE102" s="6">
        <v>1</v>
      </c>
      <c r="BF102" s="6">
        <v>1</v>
      </c>
      <c r="BG102" s="6">
        <v>0</v>
      </c>
      <c r="BH102" s="6">
        <v>0</v>
      </c>
    </row>
    <row r="103" spans="1:60" s="4" customFormat="1" ht="105" customHeight="1" x14ac:dyDescent="0.3">
      <c r="A103" s="2" t="s">
        <v>4</v>
      </c>
      <c r="B103" s="3" t="s">
        <v>39</v>
      </c>
      <c r="C103" s="3" t="s">
        <v>32</v>
      </c>
      <c r="D103" s="6">
        <v>181</v>
      </c>
      <c r="E103" s="6">
        <v>3</v>
      </c>
      <c r="F103" s="6">
        <v>3</v>
      </c>
      <c r="G103" s="6">
        <v>4</v>
      </c>
      <c r="H103" s="6">
        <v>3</v>
      </c>
      <c r="I103" s="6">
        <v>3</v>
      </c>
      <c r="J103" s="6">
        <v>3</v>
      </c>
      <c r="K103" s="6">
        <v>1</v>
      </c>
      <c r="L103" s="6">
        <v>3</v>
      </c>
      <c r="M103" s="6">
        <v>1</v>
      </c>
      <c r="N103" s="6">
        <v>1</v>
      </c>
      <c r="O103" s="6">
        <v>0</v>
      </c>
      <c r="P103" s="6">
        <v>1</v>
      </c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>
        <v>2</v>
      </c>
      <c r="AH103" s="6">
        <v>2</v>
      </c>
      <c r="AI103" s="6">
        <v>1</v>
      </c>
      <c r="AJ103" s="6">
        <v>2</v>
      </c>
      <c r="AK103" s="6">
        <v>5</v>
      </c>
      <c r="AL103" s="6">
        <v>5</v>
      </c>
      <c r="AM103" s="6">
        <v>1</v>
      </c>
      <c r="AN103" s="6">
        <v>5</v>
      </c>
      <c r="AO103" s="6"/>
      <c r="AP103" s="6"/>
      <c r="AQ103" s="6"/>
      <c r="AR103" s="6"/>
      <c r="AS103" s="6">
        <v>1</v>
      </c>
      <c r="AT103" s="6">
        <v>1</v>
      </c>
      <c r="AU103" s="6">
        <v>2</v>
      </c>
      <c r="AV103" s="6">
        <v>1</v>
      </c>
      <c r="AW103" s="6">
        <v>1</v>
      </c>
      <c r="AX103" s="6">
        <v>1</v>
      </c>
      <c r="AY103" s="6"/>
      <c r="AZ103" s="6">
        <v>1</v>
      </c>
      <c r="BA103" s="6">
        <v>2</v>
      </c>
      <c r="BB103" s="6">
        <v>2</v>
      </c>
      <c r="BC103" s="6">
        <v>0</v>
      </c>
      <c r="BD103" s="6">
        <v>2</v>
      </c>
      <c r="BE103" s="6"/>
      <c r="BF103" s="6"/>
      <c r="BG103" s="6"/>
      <c r="BH103" s="6"/>
    </row>
    <row r="104" spans="1:60" s="4" customFormat="1" ht="105" customHeight="1" x14ac:dyDescent="0.3">
      <c r="A104" s="2" t="s">
        <v>4</v>
      </c>
      <c r="B104" s="3" t="s">
        <v>44</v>
      </c>
      <c r="C104" s="3" t="s">
        <v>34</v>
      </c>
      <c r="D104" s="6">
        <v>207</v>
      </c>
      <c r="E104" s="6">
        <v>6</v>
      </c>
      <c r="F104" s="6">
        <v>5</v>
      </c>
      <c r="G104" s="6">
        <v>5</v>
      </c>
      <c r="H104" s="6">
        <v>7</v>
      </c>
      <c r="I104" s="6">
        <v>4</v>
      </c>
      <c r="J104" s="6">
        <v>4</v>
      </c>
      <c r="K104" s="6">
        <v>3</v>
      </c>
      <c r="L104" s="6">
        <v>4</v>
      </c>
      <c r="M104" s="6">
        <v>1</v>
      </c>
      <c r="N104" s="6">
        <v>1</v>
      </c>
      <c r="O104" s="6">
        <v>1</v>
      </c>
      <c r="P104" s="6">
        <v>1</v>
      </c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>
        <v>2</v>
      </c>
      <c r="AH104" s="6">
        <v>2</v>
      </c>
      <c r="AI104" s="6">
        <v>0</v>
      </c>
      <c r="AJ104" s="6">
        <v>2</v>
      </c>
      <c r="AK104" s="6">
        <v>5</v>
      </c>
      <c r="AL104" s="6">
        <v>5</v>
      </c>
      <c r="AM104" s="6">
        <v>2</v>
      </c>
      <c r="AN104" s="6">
        <v>5</v>
      </c>
      <c r="AO104" s="6"/>
      <c r="AP104" s="6"/>
      <c r="AQ104" s="6"/>
      <c r="AR104" s="6"/>
      <c r="AS104" s="6">
        <v>1</v>
      </c>
      <c r="AT104" s="6">
        <v>1</v>
      </c>
      <c r="AU104" s="6">
        <v>0</v>
      </c>
      <c r="AV104" s="6">
        <v>1</v>
      </c>
      <c r="AW104" s="6">
        <v>1</v>
      </c>
      <c r="AX104" s="6">
        <v>1</v>
      </c>
      <c r="AY104" s="6"/>
      <c r="AZ104" s="6">
        <v>1</v>
      </c>
      <c r="BA104" s="6">
        <v>2</v>
      </c>
      <c r="BB104" s="6">
        <v>2</v>
      </c>
      <c r="BC104" s="6"/>
      <c r="BD104" s="6">
        <v>2</v>
      </c>
      <c r="BE104" s="6"/>
      <c r="BF104" s="6"/>
      <c r="BG104" s="6"/>
      <c r="BH104" s="6"/>
    </row>
    <row r="105" spans="1:60" s="4" customFormat="1" ht="105" customHeight="1" x14ac:dyDescent="0.3">
      <c r="A105" s="2" t="s">
        <v>4</v>
      </c>
      <c r="B105" s="3" t="s">
        <v>55</v>
      </c>
      <c r="C105" s="3" t="s">
        <v>32</v>
      </c>
      <c r="D105" s="6">
        <v>394</v>
      </c>
      <c r="E105" s="6">
        <v>5</v>
      </c>
      <c r="F105" s="6">
        <v>5</v>
      </c>
      <c r="G105" s="6">
        <v>5</v>
      </c>
      <c r="H105" s="6">
        <v>7</v>
      </c>
      <c r="I105" s="6">
        <v>3</v>
      </c>
      <c r="J105" s="6">
        <v>3</v>
      </c>
      <c r="K105" s="6">
        <v>2</v>
      </c>
      <c r="L105" s="6">
        <v>3</v>
      </c>
      <c r="M105" s="6">
        <v>1</v>
      </c>
      <c r="N105" s="6">
        <v>1</v>
      </c>
      <c r="O105" s="6"/>
      <c r="P105" s="6">
        <v>1</v>
      </c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>
        <v>1</v>
      </c>
      <c r="AE105" s="6"/>
      <c r="AF105" s="6">
        <v>1</v>
      </c>
      <c r="AG105" s="6">
        <v>2</v>
      </c>
      <c r="AH105" s="6">
        <v>2</v>
      </c>
      <c r="AI105" s="6">
        <v>1</v>
      </c>
      <c r="AJ105" s="6">
        <v>2</v>
      </c>
      <c r="AK105" s="6">
        <v>5</v>
      </c>
      <c r="AL105" s="6">
        <v>5</v>
      </c>
      <c r="AM105" s="6">
        <v>3</v>
      </c>
      <c r="AN105" s="6">
        <v>5</v>
      </c>
      <c r="AO105" s="6"/>
      <c r="AP105" s="6"/>
      <c r="AQ105" s="6"/>
      <c r="AR105" s="6"/>
      <c r="AS105" s="6">
        <v>1</v>
      </c>
      <c r="AT105" s="6">
        <v>1</v>
      </c>
      <c r="AU105" s="6">
        <v>0</v>
      </c>
      <c r="AV105" s="6">
        <v>1</v>
      </c>
      <c r="AW105" s="6">
        <v>1</v>
      </c>
      <c r="AX105" s="6">
        <v>1</v>
      </c>
      <c r="AY105" s="6"/>
      <c r="AZ105" s="6">
        <v>1</v>
      </c>
      <c r="BA105" s="6">
        <v>2</v>
      </c>
      <c r="BB105" s="6">
        <v>2</v>
      </c>
      <c r="BC105" s="6"/>
      <c r="BD105" s="6">
        <v>2</v>
      </c>
      <c r="BE105" s="6">
        <v>1</v>
      </c>
      <c r="BF105" s="6">
        <v>1</v>
      </c>
      <c r="BG105" s="6"/>
      <c r="BH105" s="6"/>
    </row>
    <row r="106" spans="1:60" s="4" customFormat="1" ht="105" customHeight="1" x14ac:dyDescent="0.3">
      <c r="A106" s="2" t="s">
        <v>4</v>
      </c>
      <c r="B106" s="3" t="s">
        <v>74</v>
      </c>
      <c r="C106" s="3" t="s">
        <v>34</v>
      </c>
      <c r="D106" s="6">
        <v>46</v>
      </c>
      <c r="E106" s="6">
        <v>2</v>
      </c>
      <c r="F106" s="6">
        <v>2</v>
      </c>
      <c r="G106" s="6">
        <v>1</v>
      </c>
      <c r="H106" s="6">
        <v>2</v>
      </c>
      <c r="I106" s="6">
        <v>3</v>
      </c>
      <c r="J106" s="6">
        <v>2</v>
      </c>
      <c r="K106" s="6">
        <v>2</v>
      </c>
      <c r="L106" s="6">
        <v>3</v>
      </c>
      <c r="M106" s="6">
        <v>1</v>
      </c>
      <c r="N106" s="6">
        <v>0</v>
      </c>
      <c r="O106" s="6"/>
      <c r="P106" s="6">
        <v>0</v>
      </c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>
        <v>2</v>
      </c>
      <c r="AH106" s="6">
        <v>1</v>
      </c>
      <c r="AI106" s="6">
        <v>1</v>
      </c>
      <c r="AJ106" s="6">
        <v>1</v>
      </c>
      <c r="AK106" s="6">
        <v>4</v>
      </c>
      <c r="AL106" s="6">
        <v>4</v>
      </c>
      <c r="AM106" s="6">
        <v>5</v>
      </c>
      <c r="AN106" s="6">
        <v>4</v>
      </c>
      <c r="AO106" s="6"/>
      <c r="AP106" s="6"/>
      <c r="AQ106" s="6"/>
      <c r="AR106" s="6"/>
      <c r="AS106" s="6"/>
      <c r="AT106" s="6"/>
      <c r="AU106" s="6">
        <v>0</v>
      </c>
      <c r="AV106" s="6"/>
      <c r="AW106" s="6">
        <v>1</v>
      </c>
      <c r="AX106" s="6">
        <v>1</v>
      </c>
      <c r="AY106" s="6"/>
      <c r="AZ106" s="6">
        <v>1</v>
      </c>
      <c r="BA106" s="6">
        <v>2</v>
      </c>
      <c r="BB106" s="6">
        <v>1</v>
      </c>
      <c r="BC106" s="6"/>
      <c r="BD106" s="6">
        <v>1</v>
      </c>
      <c r="BE106" s="6"/>
      <c r="BF106" s="6"/>
      <c r="BG106" s="6"/>
      <c r="BH106" s="6"/>
    </row>
    <row r="107" spans="1:60" s="4" customFormat="1" ht="105" customHeight="1" x14ac:dyDescent="0.3">
      <c r="A107" s="2" t="s">
        <v>4</v>
      </c>
      <c r="B107" s="3" t="s">
        <v>81</v>
      </c>
      <c r="C107" s="5" t="s">
        <v>32</v>
      </c>
      <c r="D107" s="6">
        <v>425</v>
      </c>
      <c r="E107" s="6">
        <v>6</v>
      </c>
      <c r="F107" s="6">
        <v>6</v>
      </c>
      <c r="G107" s="6">
        <v>5</v>
      </c>
      <c r="H107" s="6">
        <v>5</v>
      </c>
      <c r="I107" s="6">
        <v>4</v>
      </c>
      <c r="J107" s="6">
        <v>4</v>
      </c>
      <c r="K107" s="6">
        <v>3</v>
      </c>
      <c r="L107" s="6">
        <v>4</v>
      </c>
      <c r="M107" s="6">
        <v>1</v>
      </c>
      <c r="N107" s="6">
        <v>1</v>
      </c>
      <c r="O107" s="6">
        <v>0</v>
      </c>
      <c r="P107" s="6">
        <v>1</v>
      </c>
      <c r="Q107" s="6"/>
      <c r="R107" s="6"/>
      <c r="S107" s="6">
        <v>0</v>
      </c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>
        <v>2</v>
      </c>
      <c r="AH107" s="6">
        <v>2</v>
      </c>
      <c r="AI107" s="6">
        <v>2</v>
      </c>
      <c r="AJ107" s="6">
        <v>2</v>
      </c>
      <c r="AK107" s="6">
        <v>5</v>
      </c>
      <c r="AL107" s="6">
        <v>5</v>
      </c>
      <c r="AM107" s="6">
        <v>6</v>
      </c>
      <c r="AN107" s="6">
        <v>5</v>
      </c>
      <c r="AO107" s="6"/>
      <c r="AP107" s="6"/>
      <c r="AQ107" s="6"/>
      <c r="AR107" s="6"/>
      <c r="AS107" s="6">
        <v>2</v>
      </c>
      <c r="AT107" s="6">
        <v>2</v>
      </c>
      <c r="AU107" s="6">
        <v>0</v>
      </c>
      <c r="AV107" s="6">
        <v>2</v>
      </c>
      <c r="AW107" s="6">
        <v>1</v>
      </c>
      <c r="AX107" s="6">
        <v>1</v>
      </c>
      <c r="AY107" s="6">
        <v>0</v>
      </c>
      <c r="AZ107" s="6">
        <v>1</v>
      </c>
      <c r="BA107" s="6">
        <v>2</v>
      </c>
      <c r="BB107" s="6">
        <v>2</v>
      </c>
      <c r="BC107" s="6"/>
      <c r="BD107" s="6">
        <v>2</v>
      </c>
      <c r="BE107" s="6">
        <v>1</v>
      </c>
      <c r="BF107" s="6">
        <v>1</v>
      </c>
      <c r="BG107" s="6"/>
      <c r="BH107" s="6"/>
    </row>
    <row r="108" spans="1:60" s="4" customFormat="1" ht="105" customHeight="1" x14ac:dyDescent="0.3">
      <c r="A108" s="2" t="s">
        <v>4</v>
      </c>
      <c r="B108" s="3" t="s">
        <v>91</v>
      </c>
      <c r="C108" s="3" t="s">
        <v>34</v>
      </c>
      <c r="D108" s="6">
        <v>133</v>
      </c>
      <c r="E108" s="6">
        <v>4</v>
      </c>
      <c r="F108" s="6">
        <v>4</v>
      </c>
      <c r="G108" s="6">
        <v>4</v>
      </c>
      <c r="H108" s="6">
        <v>3</v>
      </c>
      <c r="I108" s="6">
        <v>4</v>
      </c>
      <c r="J108" s="6">
        <v>4</v>
      </c>
      <c r="K108" s="6">
        <v>4</v>
      </c>
      <c r="L108" s="6">
        <v>4</v>
      </c>
      <c r="M108" s="6">
        <v>1</v>
      </c>
      <c r="N108" s="6">
        <v>1</v>
      </c>
      <c r="O108" s="6"/>
      <c r="P108" s="6">
        <v>1</v>
      </c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>
        <v>2</v>
      </c>
      <c r="AH108" s="6">
        <v>2</v>
      </c>
      <c r="AI108" s="6">
        <v>1</v>
      </c>
      <c r="AJ108" s="6">
        <v>2</v>
      </c>
      <c r="AK108" s="6">
        <v>5</v>
      </c>
      <c r="AL108" s="6">
        <v>4</v>
      </c>
      <c r="AM108" s="6">
        <v>4</v>
      </c>
      <c r="AN108" s="6">
        <v>4</v>
      </c>
      <c r="AO108" s="6"/>
      <c r="AP108" s="6"/>
      <c r="AQ108" s="6"/>
      <c r="AR108" s="6"/>
      <c r="AS108" s="6">
        <v>1</v>
      </c>
      <c r="AT108" s="6">
        <v>1</v>
      </c>
      <c r="AU108" s="6">
        <v>0</v>
      </c>
      <c r="AV108" s="6">
        <v>1</v>
      </c>
      <c r="AW108" s="6">
        <v>1</v>
      </c>
      <c r="AX108" s="6">
        <v>1</v>
      </c>
      <c r="AY108" s="6"/>
      <c r="AZ108" s="6">
        <v>1</v>
      </c>
      <c r="BA108" s="6">
        <v>2</v>
      </c>
      <c r="BB108" s="6">
        <v>2</v>
      </c>
      <c r="BC108" s="6"/>
      <c r="BD108" s="6">
        <v>2</v>
      </c>
      <c r="BE108" s="6"/>
      <c r="BF108" s="6"/>
      <c r="BG108" s="6">
        <v>0</v>
      </c>
      <c r="BH108" s="6"/>
    </row>
    <row r="109" spans="1:60" s="4" customFormat="1" ht="105" customHeight="1" x14ac:dyDescent="0.3">
      <c r="A109" s="2" t="s">
        <v>4</v>
      </c>
      <c r="B109" s="3" t="s">
        <v>258</v>
      </c>
      <c r="C109" s="3" t="s">
        <v>250</v>
      </c>
      <c r="D109" s="6"/>
      <c r="E109" s="13"/>
      <c r="F109" s="13"/>
      <c r="G109" s="13">
        <v>1</v>
      </c>
      <c r="H109" s="13">
        <v>1</v>
      </c>
      <c r="I109" s="11"/>
      <c r="J109" s="13"/>
      <c r="K109" s="13">
        <v>1</v>
      </c>
      <c r="L109" s="11"/>
      <c r="M109" s="11">
        <v>1</v>
      </c>
      <c r="N109" s="11"/>
      <c r="O109" s="11">
        <v>0</v>
      </c>
      <c r="P109" s="11">
        <v>1</v>
      </c>
      <c r="Q109" s="11"/>
      <c r="R109" s="11"/>
      <c r="S109" s="11">
        <v>0</v>
      </c>
      <c r="T109" s="11">
        <v>1</v>
      </c>
      <c r="U109" s="11"/>
      <c r="V109" s="11"/>
      <c r="W109" s="11">
        <v>1</v>
      </c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>
        <v>1</v>
      </c>
      <c r="AI109" s="11">
        <v>3</v>
      </c>
      <c r="AJ109" s="11">
        <v>1</v>
      </c>
      <c r="AK109" s="11">
        <v>2</v>
      </c>
      <c r="AL109" s="11">
        <v>1</v>
      </c>
      <c r="AM109" s="11">
        <v>1</v>
      </c>
      <c r="AN109" s="11">
        <v>1</v>
      </c>
      <c r="AO109" s="11"/>
      <c r="AP109" s="11"/>
      <c r="AQ109" s="11"/>
      <c r="AR109" s="11"/>
      <c r="AS109" s="11"/>
      <c r="AT109" s="11"/>
      <c r="AU109" s="11">
        <v>0</v>
      </c>
      <c r="AV109" s="11">
        <v>1</v>
      </c>
      <c r="AW109" s="11">
        <v>1</v>
      </c>
      <c r="AX109" s="11">
        <v>0</v>
      </c>
      <c r="AY109" s="11"/>
      <c r="AZ109" s="11">
        <v>0</v>
      </c>
      <c r="BA109" s="11">
        <v>1</v>
      </c>
      <c r="BB109" s="11"/>
      <c r="BC109" s="11">
        <v>1</v>
      </c>
      <c r="BD109" s="11">
        <v>1</v>
      </c>
      <c r="BE109" s="11">
        <v>1</v>
      </c>
      <c r="BF109" s="11"/>
      <c r="BG109" s="11">
        <v>1</v>
      </c>
      <c r="BH109" s="11">
        <v>1</v>
      </c>
    </row>
    <row r="110" spans="1:60" s="4" customFormat="1" ht="105" customHeight="1" x14ac:dyDescent="0.3">
      <c r="A110" s="2" t="s">
        <v>4</v>
      </c>
      <c r="B110" s="3" t="s">
        <v>95</v>
      </c>
      <c r="C110" s="5" t="s">
        <v>32</v>
      </c>
      <c r="D110" s="6">
        <v>541</v>
      </c>
      <c r="E110" s="6">
        <v>7</v>
      </c>
      <c r="F110" s="6">
        <v>7</v>
      </c>
      <c r="G110" s="6">
        <f>8+1</f>
        <v>9</v>
      </c>
      <c r="H110" s="6">
        <v>7</v>
      </c>
      <c r="I110" s="6">
        <v>4</v>
      </c>
      <c r="J110" s="6">
        <v>5</v>
      </c>
      <c r="K110" s="6">
        <f>5+1</f>
        <v>6</v>
      </c>
      <c r="L110" s="6">
        <v>4</v>
      </c>
      <c r="M110" s="6">
        <v>1</v>
      </c>
      <c r="N110" s="6">
        <v>1</v>
      </c>
      <c r="O110" s="6">
        <v>1</v>
      </c>
      <c r="P110" s="6">
        <v>1</v>
      </c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>
        <v>1</v>
      </c>
      <c r="AE110" s="6"/>
      <c r="AF110" s="6">
        <v>1</v>
      </c>
      <c r="AG110" s="6">
        <v>2</v>
      </c>
      <c r="AH110" s="6">
        <v>2</v>
      </c>
      <c r="AI110" s="6">
        <f>4+1</f>
        <v>5</v>
      </c>
      <c r="AJ110" s="6">
        <v>2</v>
      </c>
      <c r="AK110" s="6">
        <v>5</v>
      </c>
      <c r="AL110" s="6">
        <v>5</v>
      </c>
      <c r="AM110" s="6">
        <f>3+1</f>
        <v>4</v>
      </c>
      <c r="AN110" s="6">
        <v>5</v>
      </c>
      <c r="AO110" s="6"/>
      <c r="AP110" s="6"/>
      <c r="AQ110" s="6"/>
      <c r="AR110" s="6"/>
      <c r="AS110" s="6">
        <v>2</v>
      </c>
      <c r="AT110" s="6">
        <v>2</v>
      </c>
      <c r="AU110" s="6">
        <v>0</v>
      </c>
      <c r="AV110" s="6">
        <v>1</v>
      </c>
      <c r="AW110" s="6">
        <v>1</v>
      </c>
      <c r="AX110" s="6">
        <v>1</v>
      </c>
      <c r="AY110" s="6">
        <v>3</v>
      </c>
      <c r="AZ110" s="6">
        <v>3</v>
      </c>
      <c r="BA110" s="6">
        <v>2</v>
      </c>
      <c r="BB110" s="6">
        <v>2</v>
      </c>
      <c r="BC110" s="6">
        <v>0</v>
      </c>
      <c r="BD110" s="6">
        <v>2</v>
      </c>
      <c r="BE110" s="6">
        <v>1</v>
      </c>
      <c r="BF110" s="6">
        <v>1</v>
      </c>
      <c r="BG110" s="6">
        <v>0</v>
      </c>
      <c r="BH110" s="6"/>
    </row>
    <row r="111" spans="1:60" s="4" customFormat="1" ht="105" customHeight="1" x14ac:dyDescent="0.3">
      <c r="A111" s="2" t="s">
        <v>4</v>
      </c>
      <c r="B111" s="3" t="s">
        <v>96</v>
      </c>
      <c r="C111" s="3" t="s">
        <v>32</v>
      </c>
      <c r="D111" s="6">
        <v>96</v>
      </c>
      <c r="E111" s="6">
        <v>2</v>
      </c>
      <c r="F111" s="6">
        <v>2</v>
      </c>
      <c r="G111" s="6">
        <v>4</v>
      </c>
      <c r="H111" s="6">
        <v>2</v>
      </c>
      <c r="I111" s="6">
        <v>2</v>
      </c>
      <c r="J111" s="6">
        <v>2</v>
      </c>
      <c r="K111" s="6">
        <v>1</v>
      </c>
      <c r="L111" s="6">
        <v>2</v>
      </c>
      <c r="M111" s="6">
        <v>1</v>
      </c>
      <c r="N111" s="6">
        <v>1</v>
      </c>
      <c r="O111" s="6"/>
      <c r="P111" s="6">
        <v>1</v>
      </c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>
        <v>2</v>
      </c>
      <c r="AH111" s="6">
        <v>2</v>
      </c>
      <c r="AI111" s="6">
        <v>1</v>
      </c>
      <c r="AJ111" s="6">
        <v>2</v>
      </c>
      <c r="AK111" s="6">
        <v>4</v>
      </c>
      <c r="AL111" s="6">
        <v>4</v>
      </c>
      <c r="AM111" s="6">
        <v>6</v>
      </c>
      <c r="AN111" s="6">
        <v>4</v>
      </c>
      <c r="AO111" s="6"/>
      <c r="AP111" s="6"/>
      <c r="AQ111" s="6"/>
      <c r="AR111" s="6"/>
      <c r="AS111" s="6"/>
      <c r="AT111" s="6"/>
      <c r="AU111" s="6">
        <v>1</v>
      </c>
      <c r="AV111" s="6"/>
      <c r="AW111" s="6">
        <v>1</v>
      </c>
      <c r="AX111" s="6">
        <v>1</v>
      </c>
      <c r="AY111" s="6"/>
      <c r="AZ111" s="6">
        <v>0</v>
      </c>
      <c r="BA111" s="6">
        <v>2</v>
      </c>
      <c r="BB111" s="6">
        <v>2</v>
      </c>
      <c r="BC111" s="6"/>
      <c r="BD111" s="6">
        <v>2</v>
      </c>
      <c r="BE111" s="6"/>
      <c r="BF111" s="6"/>
      <c r="BG111" s="6"/>
      <c r="BH111" s="6"/>
    </row>
    <row r="112" spans="1:60" s="4" customFormat="1" ht="105" customHeight="1" x14ac:dyDescent="0.3">
      <c r="A112" s="2" t="s">
        <v>4</v>
      </c>
      <c r="B112" s="3" t="s">
        <v>100</v>
      </c>
      <c r="C112" s="3" t="s">
        <v>32</v>
      </c>
      <c r="D112" s="6">
        <v>62</v>
      </c>
      <c r="E112" s="6">
        <v>2</v>
      </c>
      <c r="F112" s="6">
        <v>2</v>
      </c>
      <c r="G112" s="6">
        <v>2</v>
      </c>
      <c r="H112" s="6">
        <v>2</v>
      </c>
      <c r="I112" s="6">
        <v>2</v>
      </c>
      <c r="J112" s="6">
        <v>2</v>
      </c>
      <c r="K112" s="6">
        <v>2</v>
      </c>
      <c r="L112" s="6">
        <v>2</v>
      </c>
      <c r="M112" s="6">
        <v>1</v>
      </c>
      <c r="N112" s="6">
        <v>0</v>
      </c>
      <c r="O112" s="6"/>
      <c r="P112" s="6">
        <v>0</v>
      </c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>
        <v>2</v>
      </c>
      <c r="AH112" s="6">
        <v>2</v>
      </c>
      <c r="AI112" s="6">
        <v>1</v>
      </c>
      <c r="AJ112" s="6">
        <v>2</v>
      </c>
      <c r="AK112" s="6">
        <v>4</v>
      </c>
      <c r="AL112" s="6">
        <v>4</v>
      </c>
      <c r="AM112" s="6">
        <v>4</v>
      </c>
      <c r="AN112" s="6">
        <v>4</v>
      </c>
      <c r="AO112" s="6"/>
      <c r="AP112" s="6"/>
      <c r="AQ112" s="6"/>
      <c r="AR112" s="6"/>
      <c r="AS112" s="6"/>
      <c r="AT112" s="6"/>
      <c r="AU112" s="6">
        <v>0</v>
      </c>
      <c r="AV112" s="6"/>
      <c r="AW112" s="6">
        <v>1</v>
      </c>
      <c r="AX112" s="6">
        <v>1</v>
      </c>
      <c r="AY112" s="6"/>
      <c r="AZ112" s="6">
        <v>1</v>
      </c>
      <c r="BA112" s="6">
        <v>2</v>
      </c>
      <c r="BB112" s="6">
        <v>1</v>
      </c>
      <c r="BC112" s="6"/>
      <c r="BD112" s="6">
        <v>1</v>
      </c>
      <c r="BE112" s="6"/>
      <c r="BF112" s="6"/>
      <c r="BG112" s="6"/>
      <c r="BH112" s="6"/>
    </row>
    <row r="113" spans="1:60" s="4" customFormat="1" ht="105" customHeight="1" x14ac:dyDescent="0.3">
      <c r="A113" s="2" t="s">
        <v>4</v>
      </c>
      <c r="B113" s="3" t="s">
        <v>104</v>
      </c>
      <c r="C113" s="3" t="s">
        <v>32</v>
      </c>
      <c r="D113" s="6">
        <v>192</v>
      </c>
      <c r="E113" s="6">
        <v>3</v>
      </c>
      <c r="F113" s="6">
        <v>3</v>
      </c>
      <c r="G113" s="6">
        <v>4</v>
      </c>
      <c r="H113" s="6">
        <v>4</v>
      </c>
      <c r="I113" s="6">
        <v>3</v>
      </c>
      <c r="J113" s="6">
        <v>3</v>
      </c>
      <c r="K113" s="6">
        <v>1</v>
      </c>
      <c r="L113" s="6">
        <v>3</v>
      </c>
      <c r="M113" s="6">
        <v>1</v>
      </c>
      <c r="N113" s="6">
        <v>1</v>
      </c>
      <c r="O113" s="6">
        <v>1</v>
      </c>
      <c r="P113" s="6">
        <v>1</v>
      </c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>
        <v>1</v>
      </c>
      <c r="AE113" s="6"/>
      <c r="AF113" s="6">
        <v>1</v>
      </c>
      <c r="AG113" s="6">
        <v>2</v>
      </c>
      <c r="AH113" s="6">
        <v>2</v>
      </c>
      <c r="AI113" s="6">
        <v>4</v>
      </c>
      <c r="AJ113" s="6">
        <v>2</v>
      </c>
      <c r="AK113" s="6">
        <v>5</v>
      </c>
      <c r="AL113" s="6">
        <v>5</v>
      </c>
      <c r="AM113" s="6">
        <v>3</v>
      </c>
      <c r="AN113" s="6">
        <v>5</v>
      </c>
      <c r="AO113" s="6"/>
      <c r="AP113" s="6"/>
      <c r="AQ113" s="6"/>
      <c r="AR113" s="6"/>
      <c r="AS113" s="6">
        <v>1</v>
      </c>
      <c r="AT113" s="6">
        <v>1</v>
      </c>
      <c r="AU113" s="6">
        <v>1</v>
      </c>
      <c r="AV113" s="6">
        <v>1</v>
      </c>
      <c r="AW113" s="6">
        <v>1</v>
      </c>
      <c r="AX113" s="6">
        <v>1</v>
      </c>
      <c r="AY113" s="6"/>
      <c r="AZ113" s="6">
        <v>1</v>
      </c>
      <c r="BA113" s="6">
        <v>2</v>
      </c>
      <c r="BB113" s="6">
        <v>2</v>
      </c>
      <c r="BC113" s="6">
        <v>0</v>
      </c>
      <c r="BD113" s="6">
        <v>2</v>
      </c>
      <c r="BE113" s="6"/>
      <c r="BF113" s="6"/>
      <c r="BG113" s="6">
        <v>0</v>
      </c>
      <c r="BH113" s="6"/>
    </row>
    <row r="114" spans="1:60" s="4" customFormat="1" ht="105" customHeight="1" x14ac:dyDescent="0.3">
      <c r="A114" s="2" t="s">
        <v>4</v>
      </c>
      <c r="B114" s="3" t="s">
        <v>105</v>
      </c>
      <c r="C114" s="3" t="s">
        <v>32</v>
      </c>
      <c r="D114" s="6">
        <v>150</v>
      </c>
      <c r="E114" s="6">
        <v>3</v>
      </c>
      <c r="F114" s="6">
        <v>3</v>
      </c>
      <c r="G114" s="6">
        <v>4</v>
      </c>
      <c r="H114" s="6">
        <v>3</v>
      </c>
      <c r="I114" s="6">
        <v>3</v>
      </c>
      <c r="J114" s="6">
        <v>3</v>
      </c>
      <c r="K114" s="6">
        <v>1</v>
      </c>
      <c r="L114" s="6">
        <v>3</v>
      </c>
      <c r="M114" s="6">
        <v>1</v>
      </c>
      <c r="N114" s="6">
        <v>1</v>
      </c>
      <c r="O114" s="6"/>
      <c r="P114" s="6">
        <v>1</v>
      </c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>
        <v>2</v>
      </c>
      <c r="AH114" s="6">
        <v>1</v>
      </c>
      <c r="AI114" s="6">
        <v>0</v>
      </c>
      <c r="AJ114" s="6">
        <v>1</v>
      </c>
      <c r="AK114" s="6">
        <v>5</v>
      </c>
      <c r="AL114" s="6">
        <v>5</v>
      </c>
      <c r="AM114" s="6">
        <v>6</v>
      </c>
      <c r="AN114" s="6">
        <v>5</v>
      </c>
      <c r="AO114" s="6"/>
      <c r="AP114" s="6"/>
      <c r="AQ114" s="6"/>
      <c r="AR114" s="6"/>
      <c r="AS114" s="6">
        <v>1</v>
      </c>
      <c r="AT114" s="6">
        <v>1</v>
      </c>
      <c r="AU114" s="6">
        <v>0</v>
      </c>
      <c r="AV114" s="6">
        <v>1</v>
      </c>
      <c r="AW114" s="6">
        <v>1</v>
      </c>
      <c r="AX114" s="6">
        <v>1</v>
      </c>
      <c r="AY114" s="6">
        <v>2</v>
      </c>
      <c r="AZ114" s="6">
        <v>1</v>
      </c>
      <c r="BA114" s="6">
        <v>2</v>
      </c>
      <c r="BB114" s="6">
        <v>2</v>
      </c>
      <c r="BC114" s="6">
        <v>1</v>
      </c>
      <c r="BD114" s="6">
        <v>2</v>
      </c>
      <c r="BE114" s="6"/>
      <c r="BF114" s="6"/>
      <c r="BG114" s="6"/>
      <c r="BH114" s="6"/>
    </row>
    <row r="115" spans="1:60" s="4" customFormat="1" ht="105" customHeight="1" x14ac:dyDescent="0.3">
      <c r="A115" s="2" t="s">
        <v>4</v>
      </c>
      <c r="B115" s="3" t="s">
        <v>134</v>
      </c>
      <c r="C115" s="3" t="s">
        <v>32</v>
      </c>
      <c r="D115" s="6">
        <v>158</v>
      </c>
      <c r="E115" s="6">
        <v>3</v>
      </c>
      <c r="F115" s="6">
        <v>3</v>
      </c>
      <c r="G115" s="6">
        <v>3</v>
      </c>
      <c r="H115" s="6">
        <v>3</v>
      </c>
      <c r="I115" s="6">
        <v>3</v>
      </c>
      <c r="J115" s="6">
        <v>3</v>
      </c>
      <c r="K115" s="6">
        <v>4</v>
      </c>
      <c r="L115" s="6">
        <v>3</v>
      </c>
      <c r="M115" s="6">
        <v>1</v>
      </c>
      <c r="N115" s="6">
        <v>1</v>
      </c>
      <c r="O115" s="6">
        <v>1</v>
      </c>
      <c r="P115" s="6">
        <v>1</v>
      </c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>
        <v>2</v>
      </c>
      <c r="AH115" s="6">
        <v>2</v>
      </c>
      <c r="AI115" s="6">
        <v>2</v>
      </c>
      <c r="AJ115" s="6">
        <v>2</v>
      </c>
      <c r="AK115" s="6">
        <v>5</v>
      </c>
      <c r="AL115" s="6">
        <v>5</v>
      </c>
      <c r="AM115" s="6">
        <v>3</v>
      </c>
      <c r="AN115" s="6">
        <v>5</v>
      </c>
      <c r="AO115" s="6"/>
      <c r="AP115" s="6"/>
      <c r="AQ115" s="6"/>
      <c r="AR115" s="6"/>
      <c r="AS115" s="6">
        <v>1</v>
      </c>
      <c r="AT115" s="6">
        <v>1</v>
      </c>
      <c r="AU115" s="6">
        <v>0</v>
      </c>
      <c r="AV115" s="6">
        <v>1</v>
      </c>
      <c r="AW115" s="6">
        <v>1</v>
      </c>
      <c r="AX115" s="6">
        <v>1</v>
      </c>
      <c r="AY115" s="6">
        <v>1</v>
      </c>
      <c r="AZ115" s="6">
        <v>1</v>
      </c>
      <c r="BA115" s="6">
        <v>2</v>
      </c>
      <c r="BB115" s="6">
        <v>2</v>
      </c>
      <c r="BC115" s="6">
        <v>0</v>
      </c>
      <c r="BD115" s="6">
        <v>2</v>
      </c>
      <c r="BE115" s="6"/>
      <c r="BF115" s="6"/>
      <c r="BG115" s="6">
        <v>1</v>
      </c>
      <c r="BH115" s="6">
        <v>1</v>
      </c>
    </row>
    <row r="116" spans="1:60" s="4" customFormat="1" ht="105" customHeight="1" x14ac:dyDescent="0.3">
      <c r="A116" s="2" t="s">
        <v>4</v>
      </c>
      <c r="B116" s="3" t="s">
        <v>249</v>
      </c>
      <c r="C116" s="5"/>
      <c r="D116" s="6"/>
      <c r="E116" s="6">
        <v>2</v>
      </c>
      <c r="F116" s="6"/>
      <c r="G116" s="6">
        <v>1</v>
      </c>
      <c r="H116" s="6">
        <v>1</v>
      </c>
      <c r="I116" s="6">
        <v>3</v>
      </c>
      <c r="J116" s="6">
        <v>4</v>
      </c>
      <c r="K116" s="6">
        <v>3</v>
      </c>
      <c r="L116" s="6">
        <v>3</v>
      </c>
      <c r="M116" s="6">
        <v>1</v>
      </c>
      <c r="N116" s="6">
        <v>4</v>
      </c>
      <c r="O116" s="6">
        <v>3</v>
      </c>
      <c r="P116" s="6">
        <v>1</v>
      </c>
      <c r="Q116" s="6">
        <v>1</v>
      </c>
      <c r="R116" s="6"/>
      <c r="S116" s="6"/>
      <c r="T116" s="6"/>
      <c r="U116" s="6">
        <v>6</v>
      </c>
      <c r="V116" s="6"/>
      <c r="W116" s="6">
        <v>2</v>
      </c>
      <c r="X116" s="6">
        <v>6</v>
      </c>
      <c r="Y116" s="6"/>
      <c r="Z116" s="6"/>
      <c r="AA116" s="6"/>
      <c r="AB116" s="6"/>
      <c r="AC116" s="6">
        <v>6</v>
      </c>
      <c r="AD116" s="6">
        <v>0</v>
      </c>
      <c r="AE116" s="6"/>
      <c r="AF116" s="6">
        <v>0</v>
      </c>
      <c r="AG116" s="6">
        <v>3</v>
      </c>
      <c r="AH116" s="6">
        <v>5</v>
      </c>
      <c r="AI116" s="6">
        <v>3</v>
      </c>
      <c r="AJ116" s="6">
        <v>5</v>
      </c>
      <c r="AK116" s="6">
        <v>3</v>
      </c>
      <c r="AL116" s="6">
        <v>7</v>
      </c>
      <c r="AM116" s="6">
        <v>7</v>
      </c>
      <c r="AN116" s="6">
        <v>7</v>
      </c>
      <c r="AO116" s="6"/>
      <c r="AP116" s="6"/>
      <c r="AQ116" s="6"/>
      <c r="AR116" s="6"/>
      <c r="AS116" s="6">
        <v>1</v>
      </c>
      <c r="AT116" s="6"/>
      <c r="AU116" s="6">
        <v>0</v>
      </c>
      <c r="AV116" s="6">
        <v>1</v>
      </c>
      <c r="AW116" s="6">
        <v>1</v>
      </c>
      <c r="AX116" s="6"/>
      <c r="AY116" s="6"/>
      <c r="AZ116" s="6">
        <v>1</v>
      </c>
      <c r="BA116" s="6">
        <v>4</v>
      </c>
      <c r="BB116" s="6">
        <v>6</v>
      </c>
      <c r="BC116" s="6">
        <v>0</v>
      </c>
      <c r="BD116" s="6">
        <v>6</v>
      </c>
      <c r="BE116" s="6">
        <v>1</v>
      </c>
      <c r="BF116" s="6"/>
      <c r="BG116" s="6">
        <v>1</v>
      </c>
      <c r="BH116" s="6">
        <v>1</v>
      </c>
    </row>
    <row r="117" spans="1:60" s="4" customFormat="1" ht="105" customHeight="1" x14ac:dyDescent="0.3">
      <c r="A117" s="2" t="s">
        <v>4</v>
      </c>
      <c r="B117" s="3" t="s">
        <v>173</v>
      </c>
      <c r="C117" s="3" t="s">
        <v>34</v>
      </c>
      <c r="D117" s="6">
        <v>262</v>
      </c>
      <c r="E117" s="6">
        <v>7</v>
      </c>
      <c r="F117" s="6">
        <v>8</v>
      </c>
      <c r="G117" s="6">
        <v>6</v>
      </c>
      <c r="H117" s="6">
        <v>7</v>
      </c>
      <c r="I117" s="6">
        <v>4</v>
      </c>
      <c r="J117" s="6">
        <v>4</v>
      </c>
      <c r="K117" s="6">
        <v>1</v>
      </c>
      <c r="L117" s="6">
        <v>4</v>
      </c>
      <c r="M117" s="6">
        <v>1</v>
      </c>
      <c r="N117" s="6">
        <v>1</v>
      </c>
      <c r="O117" s="6"/>
      <c r="P117" s="6">
        <v>1</v>
      </c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>
        <v>2</v>
      </c>
      <c r="AH117" s="6">
        <v>2</v>
      </c>
      <c r="AI117" s="6">
        <v>1</v>
      </c>
      <c r="AJ117" s="6">
        <v>2</v>
      </c>
      <c r="AK117" s="6">
        <v>5</v>
      </c>
      <c r="AL117" s="6">
        <v>5</v>
      </c>
      <c r="AM117" s="6">
        <v>2</v>
      </c>
      <c r="AN117" s="6">
        <v>5</v>
      </c>
      <c r="AO117" s="6"/>
      <c r="AP117" s="6"/>
      <c r="AQ117" s="6"/>
      <c r="AR117" s="6"/>
      <c r="AS117" s="6">
        <v>1</v>
      </c>
      <c r="AT117" s="6">
        <v>1</v>
      </c>
      <c r="AU117" s="6">
        <v>1</v>
      </c>
      <c r="AV117" s="6">
        <v>1</v>
      </c>
      <c r="AW117" s="6">
        <v>1</v>
      </c>
      <c r="AX117" s="6">
        <v>1</v>
      </c>
      <c r="AY117" s="6">
        <v>3</v>
      </c>
      <c r="AZ117" s="6">
        <v>1</v>
      </c>
      <c r="BA117" s="6">
        <v>2</v>
      </c>
      <c r="BB117" s="6">
        <v>2</v>
      </c>
      <c r="BC117" s="6"/>
      <c r="BD117" s="6">
        <v>2</v>
      </c>
      <c r="BE117" s="6"/>
      <c r="BF117" s="6"/>
      <c r="BG117" s="6"/>
      <c r="BH117" s="6"/>
    </row>
    <row r="118" spans="1:60" s="4" customFormat="1" ht="105" customHeight="1" x14ac:dyDescent="0.3">
      <c r="A118" s="2" t="s">
        <v>4</v>
      </c>
      <c r="B118" s="3" t="s">
        <v>177</v>
      </c>
      <c r="C118" s="3" t="s">
        <v>32</v>
      </c>
      <c r="D118" s="6">
        <v>214</v>
      </c>
      <c r="E118" s="6">
        <v>4</v>
      </c>
      <c r="F118" s="6">
        <v>5</v>
      </c>
      <c r="G118" s="6">
        <v>5</v>
      </c>
      <c r="H118" s="6">
        <v>5</v>
      </c>
      <c r="I118" s="6">
        <v>3</v>
      </c>
      <c r="J118" s="6">
        <v>3</v>
      </c>
      <c r="K118" s="6">
        <v>3</v>
      </c>
      <c r="L118" s="6">
        <v>3</v>
      </c>
      <c r="M118" s="6">
        <v>1</v>
      </c>
      <c r="N118" s="6">
        <v>1</v>
      </c>
      <c r="O118" s="6"/>
      <c r="P118" s="6">
        <v>1</v>
      </c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>
        <v>2</v>
      </c>
      <c r="AH118" s="6">
        <v>2</v>
      </c>
      <c r="AI118" s="6">
        <v>0</v>
      </c>
      <c r="AJ118" s="6">
        <v>2</v>
      </c>
      <c r="AK118" s="6">
        <v>5</v>
      </c>
      <c r="AL118" s="6">
        <v>4</v>
      </c>
      <c r="AM118" s="6">
        <v>4</v>
      </c>
      <c r="AN118" s="6">
        <v>4</v>
      </c>
      <c r="AO118" s="6"/>
      <c r="AP118" s="6"/>
      <c r="AQ118" s="6"/>
      <c r="AR118" s="6"/>
      <c r="AS118" s="6">
        <v>1</v>
      </c>
      <c r="AT118" s="6">
        <v>1</v>
      </c>
      <c r="AU118" s="6">
        <v>0</v>
      </c>
      <c r="AV118" s="6">
        <v>1</v>
      </c>
      <c r="AW118" s="6">
        <v>1</v>
      </c>
      <c r="AX118" s="6">
        <v>1</v>
      </c>
      <c r="AY118" s="6"/>
      <c r="AZ118" s="6">
        <v>1</v>
      </c>
      <c r="BA118" s="6">
        <v>2</v>
      </c>
      <c r="BB118" s="6">
        <v>2</v>
      </c>
      <c r="BC118" s="6"/>
      <c r="BD118" s="6">
        <v>2</v>
      </c>
      <c r="BE118" s="6"/>
      <c r="BF118" s="6"/>
      <c r="BG118" s="6"/>
      <c r="BH118" s="6"/>
    </row>
    <row r="119" spans="1:60" s="4" customFormat="1" ht="105" customHeight="1" x14ac:dyDescent="0.3">
      <c r="A119" s="2" t="s">
        <v>4</v>
      </c>
      <c r="B119" s="3" t="s">
        <v>193</v>
      </c>
      <c r="C119" s="5" t="s">
        <v>32</v>
      </c>
      <c r="D119" s="6">
        <v>1139</v>
      </c>
      <c r="E119" s="6">
        <v>14</v>
      </c>
      <c r="F119" s="6">
        <v>14</v>
      </c>
      <c r="G119" s="6">
        <v>17</v>
      </c>
      <c r="H119" s="6">
        <v>14</v>
      </c>
      <c r="I119" s="6">
        <v>8</v>
      </c>
      <c r="J119" s="6">
        <v>7</v>
      </c>
      <c r="K119" s="6">
        <v>5</v>
      </c>
      <c r="L119" s="6">
        <v>8</v>
      </c>
      <c r="M119" s="6">
        <v>1</v>
      </c>
      <c r="N119" s="6">
        <v>1</v>
      </c>
      <c r="O119" s="6">
        <v>1</v>
      </c>
      <c r="P119" s="6">
        <v>1</v>
      </c>
      <c r="Q119" s="6"/>
      <c r="R119" s="6"/>
      <c r="S119" s="6"/>
      <c r="T119" s="6"/>
      <c r="U119" s="6"/>
      <c r="V119" s="6"/>
      <c r="W119" s="6">
        <v>2</v>
      </c>
      <c r="X119" s="6"/>
      <c r="Y119" s="6"/>
      <c r="Z119" s="6"/>
      <c r="AA119" s="6"/>
      <c r="AB119" s="6"/>
      <c r="AC119" s="6"/>
      <c r="AD119" s="6">
        <v>2</v>
      </c>
      <c r="AE119" s="6"/>
      <c r="AF119" s="6">
        <v>2</v>
      </c>
      <c r="AG119" s="6">
        <f>2+3</f>
        <v>5</v>
      </c>
      <c r="AH119" s="6">
        <v>4</v>
      </c>
      <c r="AI119" s="6">
        <v>2</v>
      </c>
      <c r="AJ119" s="6">
        <v>4</v>
      </c>
      <c r="AK119" s="6">
        <v>6</v>
      </c>
      <c r="AL119" s="6">
        <v>6</v>
      </c>
      <c r="AM119" s="6">
        <v>16</v>
      </c>
      <c r="AN119" s="6">
        <v>6</v>
      </c>
      <c r="AO119" s="6"/>
      <c r="AP119" s="6"/>
      <c r="AQ119" s="6"/>
      <c r="AR119" s="6"/>
      <c r="AS119" s="6">
        <v>2</v>
      </c>
      <c r="AT119" s="6">
        <v>2</v>
      </c>
      <c r="AU119" s="6">
        <v>0</v>
      </c>
      <c r="AV119" s="6">
        <v>2</v>
      </c>
      <c r="AW119" s="6">
        <v>1</v>
      </c>
      <c r="AX119" s="6">
        <v>2</v>
      </c>
      <c r="AY119" s="6">
        <v>2</v>
      </c>
      <c r="AZ119" s="6">
        <v>1</v>
      </c>
      <c r="BA119" s="6">
        <v>2</v>
      </c>
      <c r="BB119" s="6">
        <v>2</v>
      </c>
      <c r="BC119" s="6">
        <v>0</v>
      </c>
      <c r="BD119" s="6">
        <v>2</v>
      </c>
      <c r="BE119" s="6">
        <v>1</v>
      </c>
      <c r="BF119" s="6">
        <v>1</v>
      </c>
      <c r="BG119" s="6">
        <v>1</v>
      </c>
      <c r="BH119" s="6">
        <v>1</v>
      </c>
    </row>
    <row r="120" spans="1:60" s="4" customFormat="1" ht="105" customHeight="1" x14ac:dyDescent="0.3">
      <c r="A120" s="2" t="s">
        <v>4</v>
      </c>
      <c r="B120" s="3" t="s">
        <v>208</v>
      </c>
      <c r="C120" s="3" t="s">
        <v>32</v>
      </c>
      <c r="D120" s="6">
        <v>53</v>
      </c>
      <c r="E120" s="6">
        <v>2</v>
      </c>
      <c r="F120" s="6">
        <v>2</v>
      </c>
      <c r="G120" s="6">
        <v>1</v>
      </c>
      <c r="H120" s="6">
        <v>2</v>
      </c>
      <c r="I120" s="6">
        <v>2</v>
      </c>
      <c r="J120" s="6">
        <v>2</v>
      </c>
      <c r="K120" s="6">
        <v>0</v>
      </c>
      <c r="L120" s="6">
        <v>2</v>
      </c>
      <c r="M120" s="6">
        <v>1</v>
      </c>
      <c r="N120" s="6">
        <v>0</v>
      </c>
      <c r="O120" s="6">
        <v>1</v>
      </c>
      <c r="P120" s="6">
        <v>1</v>
      </c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>
        <v>2</v>
      </c>
      <c r="AH120" s="6">
        <v>2</v>
      </c>
      <c r="AI120" s="6">
        <v>0</v>
      </c>
      <c r="AJ120" s="6">
        <v>2</v>
      </c>
      <c r="AK120" s="6">
        <v>4</v>
      </c>
      <c r="AL120" s="6">
        <v>4</v>
      </c>
      <c r="AM120" s="6">
        <v>2</v>
      </c>
      <c r="AN120" s="6">
        <v>4</v>
      </c>
      <c r="AO120" s="6"/>
      <c r="AP120" s="6"/>
      <c r="AQ120" s="6"/>
      <c r="AR120" s="6"/>
      <c r="AS120" s="6"/>
      <c r="AT120" s="6"/>
      <c r="AU120" s="6">
        <v>1</v>
      </c>
      <c r="AV120" s="6"/>
      <c r="AW120" s="6">
        <v>1</v>
      </c>
      <c r="AX120" s="6">
        <v>1</v>
      </c>
      <c r="AY120" s="6"/>
      <c r="AZ120" s="6">
        <v>1</v>
      </c>
      <c r="BA120" s="6">
        <v>2</v>
      </c>
      <c r="BB120" s="6">
        <v>1</v>
      </c>
      <c r="BC120" s="6"/>
      <c r="BD120" s="6">
        <v>1</v>
      </c>
      <c r="BE120" s="6"/>
      <c r="BF120" s="6"/>
      <c r="BG120" s="6"/>
      <c r="BH120" s="6"/>
    </row>
    <row r="121" spans="1:60" s="4" customFormat="1" ht="105" customHeight="1" x14ac:dyDescent="0.3">
      <c r="A121" s="2" t="s">
        <v>4</v>
      </c>
      <c r="B121" s="3" t="s">
        <v>209</v>
      </c>
      <c r="C121" s="3" t="s">
        <v>32</v>
      </c>
      <c r="D121" s="6">
        <v>231</v>
      </c>
      <c r="E121" s="6">
        <v>4</v>
      </c>
      <c r="F121" s="6">
        <v>4</v>
      </c>
      <c r="G121" s="6">
        <v>5</v>
      </c>
      <c r="H121" s="6">
        <v>3</v>
      </c>
      <c r="I121" s="6">
        <v>3</v>
      </c>
      <c r="J121" s="6">
        <v>3</v>
      </c>
      <c r="K121" s="6">
        <v>4</v>
      </c>
      <c r="L121" s="6">
        <v>3</v>
      </c>
      <c r="M121" s="6">
        <v>1</v>
      </c>
      <c r="N121" s="6">
        <v>1</v>
      </c>
      <c r="O121" s="6"/>
      <c r="P121" s="6">
        <v>1</v>
      </c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>
        <v>2</v>
      </c>
      <c r="AH121" s="6">
        <v>2</v>
      </c>
      <c r="AI121" s="6">
        <v>0</v>
      </c>
      <c r="AJ121" s="6">
        <v>2</v>
      </c>
      <c r="AK121" s="6">
        <v>5</v>
      </c>
      <c r="AL121" s="6">
        <v>5</v>
      </c>
      <c r="AM121" s="6">
        <v>3</v>
      </c>
      <c r="AN121" s="6">
        <v>5</v>
      </c>
      <c r="AO121" s="6"/>
      <c r="AP121" s="6"/>
      <c r="AQ121" s="6"/>
      <c r="AR121" s="6"/>
      <c r="AS121" s="6">
        <v>1</v>
      </c>
      <c r="AT121" s="6">
        <v>1</v>
      </c>
      <c r="AU121" s="6">
        <v>0</v>
      </c>
      <c r="AV121" s="6">
        <v>1</v>
      </c>
      <c r="AW121" s="6">
        <v>1</v>
      </c>
      <c r="AX121" s="6">
        <v>1</v>
      </c>
      <c r="AY121" s="6"/>
      <c r="AZ121" s="6">
        <v>1</v>
      </c>
      <c r="BA121" s="6">
        <v>2</v>
      </c>
      <c r="BB121" s="6">
        <v>2</v>
      </c>
      <c r="BC121" s="6"/>
      <c r="BD121" s="6">
        <v>2</v>
      </c>
      <c r="BE121" s="6"/>
      <c r="BF121" s="6"/>
      <c r="BG121" s="6"/>
      <c r="BH121" s="6"/>
    </row>
    <row r="122" spans="1:60" s="4" customFormat="1" ht="105" customHeight="1" x14ac:dyDescent="0.3">
      <c r="A122" s="2" t="s">
        <v>6</v>
      </c>
      <c r="B122" s="3" t="s">
        <v>50</v>
      </c>
      <c r="C122" s="3" t="s">
        <v>51</v>
      </c>
      <c r="D122" s="6">
        <v>299</v>
      </c>
      <c r="E122" s="6">
        <v>4</v>
      </c>
      <c r="F122" s="6">
        <v>4</v>
      </c>
      <c r="G122" s="6">
        <v>10</v>
      </c>
      <c r="H122" s="6">
        <v>4</v>
      </c>
      <c r="I122" s="6">
        <v>3</v>
      </c>
      <c r="J122" s="6">
        <v>2</v>
      </c>
      <c r="K122" s="6">
        <v>3</v>
      </c>
      <c r="L122" s="6">
        <v>2</v>
      </c>
      <c r="M122" s="6">
        <v>1</v>
      </c>
      <c r="N122" s="6">
        <v>1</v>
      </c>
      <c r="O122" s="6">
        <v>2</v>
      </c>
      <c r="P122" s="6">
        <v>1</v>
      </c>
      <c r="Q122" s="6"/>
      <c r="R122" s="6">
        <v>0</v>
      </c>
      <c r="S122" s="6"/>
      <c r="T122" s="6">
        <v>0</v>
      </c>
      <c r="U122" s="6"/>
      <c r="V122" s="6">
        <v>0</v>
      </c>
      <c r="W122" s="6"/>
      <c r="X122" s="6">
        <v>0</v>
      </c>
      <c r="Y122" s="6"/>
      <c r="Z122" s="6">
        <v>0</v>
      </c>
      <c r="AA122" s="6"/>
      <c r="AB122" s="6">
        <v>0</v>
      </c>
      <c r="AC122" s="6"/>
      <c r="AD122" s="6">
        <v>1</v>
      </c>
      <c r="AE122" s="6"/>
      <c r="AF122" s="6">
        <v>1</v>
      </c>
      <c r="AG122" s="6">
        <v>2</v>
      </c>
      <c r="AH122" s="6">
        <v>2</v>
      </c>
      <c r="AI122" s="6">
        <v>7</v>
      </c>
      <c r="AJ122" s="6">
        <v>2</v>
      </c>
      <c r="AK122" s="6">
        <v>5</v>
      </c>
      <c r="AL122" s="6">
        <v>5</v>
      </c>
      <c r="AM122" s="6">
        <v>12</v>
      </c>
      <c r="AN122" s="6">
        <v>6</v>
      </c>
      <c r="AO122" s="6"/>
      <c r="AP122" s="6">
        <v>0</v>
      </c>
      <c r="AQ122" s="6"/>
      <c r="AR122" s="6">
        <v>0</v>
      </c>
      <c r="AS122" s="6">
        <v>1</v>
      </c>
      <c r="AT122" s="6">
        <v>2</v>
      </c>
      <c r="AU122" s="6">
        <v>4</v>
      </c>
      <c r="AV122" s="6">
        <v>1</v>
      </c>
      <c r="AW122" s="6">
        <v>1</v>
      </c>
      <c r="AX122" s="6">
        <v>1</v>
      </c>
      <c r="AY122" s="6">
        <v>3</v>
      </c>
      <c r="AZ122" s="6">
        <v>2</v>
      </c>
      <c r="BA122" s="6">
        <v>2</v>
      </c>
      <c r="BB122" s="6">
        <v>2</v>
      </c>
      <c r="BC122" s="6">
        <v>3</v>
      </c>
      <c r="BD122" s="6">
        <v>3</v>
      </c>
      <c r="BE122" s="6"/>
      <c r="BF122" s="6">
        <v>0</v>
      </c>
      <c r="BG122" s="6">
        <v>0</v>
      </c>
      <c r="BH122" s="6">
        <v>0</v>
      </c>
    </row>
    <row r="123" spans="1:60" s="4" customFormat="1" ht="105" customHeight="1" x14ac:dyDescent="0.3">
      <c r="A123" s="2" t="s">
        <v>6</v>
      </c>
      <c r="B123" s="3" t="s">
        <v>59</v>
      </c>
      <c r="C123" s="3" t="s">
        <v>32</v>
      </c>
      <c r="D123" s="6">
        <v>114</v>
      </c>
      <c r="E123" s="6">
        <v>3</v>
      </c>
      <c r="F123" s="6">
        <v>3</v>
      </c>
      <c r="G123" s="6">
        <v>2</v>
      </c>
      <c r="H123" s="6">
        <v>3</v>
      </c>
      <c r="I123" s="6">
        <v>3</v>
      </c>
      <c r="J123" s="6">
        <v>2</v>
      </c>
      <c r="K123" s="6">
        <v>3</v>
      </c>
      <c r="L123" s="6">
        <v>2</v>
      </c>
      <c r="M123" s="6">
        <v>1</v>
      </c>
      <c r="N123" s="6">
        <v>1</v>
      </c>
      <c r="O123" s="6"/>
      <c r="P123" s="6">
        <v>1</v>
      </c>
      <c r="Q123" s="6"/>
      <c r="R123" s="6">
        <v>0</v>
      </c>
      <c r="S123" s="6">
        <v>2</v>
      </c>
      <c r="T123" s="6">
        <v>0</v>
      </c>
      <c r="U123" s="6"/>
      <c r="V123" s="6">
        <v>0</v>
      </c>
      <c r="W123" s="6"/>
      <c r="X123" s="6">
        <v>0</v>
      </c>
      <c r="Y123" s="6"/>
      <c r="Z123" s="6">
        <v>0</v>
      </c>
      <c r="AA123" s="6"/>
      <c r="AB123" s="6">
        <v>0</v>
      </c>
      <c r="AC123" s="6"/>
      <c r="AD123" s="6">
        <v>0</v>
      </c>
      <c r="AE123" s="6"/>
      <c r="AF123" s="6">
        <v>0</v>
      </c>
      <c r="AG123" s="6">
        <v>2</v>
      </c>
      <c r="AH123" s="6">
        <v>2</v>
      </c>
      <c r="AI123" s="6">
        <v>4</v>
      </c>
      <c r="AJ123" s="6">
        <v>2</v>
      </c>
      <c r="AK123" s="6">
        <v>5</v>
      </c>
      <c r="AL123" s="6">
        <v>4</v>
      </c>
      <c r="AM123" s="6">
        <v>6</v>
      </c>
      <c r="AN123" s="6">
        <v>4</v>
      </c>
      <c r="AO123" s="6"/>
      <c r="AP123" s="6">
        <v>0</v>
      </c>
      <c r="AQ123" s="6"/>
      <c r="AR123" s="6">
        <v>0</v>
      </c>
      <c r="AS123" s="6">
        <v>1</v>
      </c>
      <c r="AT123" s="6">
        <v>2</v>
      </c>
      <c r="AU123" s="6">
        <v>0</v>
      </c>
      <c r="AV123" s="6">
        <v>1</v>
      </c>
      <c r="AW123" s="6">
        <v>1</v>
      </c>
      <c r="AX123" s="6">
        <v>1</v>
      </c>
      <c r="AY123" s="6">
        <v>1</v>
      </c>
      <c r="AZ123" s="6">
        <v>1</v>
      </c>
      <c r="BA123" s="6">
        <v>2</v>
      </c>
      <c r="BB123" s="6">
        <v>2</v>
      </c>
      <c r="BC123" s="6">
        <v>1</v>
      </c>
      <c r="BD123" s="6">
        <v>1</v>
      </c>
      <c r="BE123" s="6"/>
      <c r="BF123" s="6">
        <v>0</v>
      </c>
      <c r="BG123" s="6">
        <v>1</v>
      </c>
      <c r="BH123" s="6">
        <v>1</v>
      </c>
    </row>
    <row r="124" spans="1:60" s="4" customFormat="1" ht="105" customHeight="1" x14ac:dyDescent="0.3">
      <c r="A124" s="2" t="s">
        <v>6</v>
      </c>
      <c r="B124" s="3" t="s">
        <v>89</v>
      </c>
      <c r="C124" s="5" t="s">
        <v>32</v>
      </c>
      <c r="D124" s="6">
        <v>368</v>
      </c>
      <c r="E124" s="6">
        <v>5</v>
      </c>
      <c r="F124" s="6">
        <v>6</v>
      </c>
      <c r="G124" s="6">
        <v>5</v>
      </c>
      <c r="H124" s="6">
        <v>6</v>
      </c>
      <c r="I124" s="6">
        <v>3</v>
      </c>
      <c r="J124" s="6">
        <v>4</v>
      </c>
      <c r="K124" s="6">
        <v>3</v>
      </c>
      <c r="L124" s="6">
        <v>4</v>
      </c>
      <c r="M124" s="6">
        <v>1</v>
      </c>
      <c r="N124" s="6">
        <v>1</v>
      </c>
      <c r="O124" s="6">
        <v>1</v>
      </c>
      <c r="P124" s="6">
        <v>1</v>
      </c>
      <c r="Q124" s="6"/>
      <c r="R124" s="6">
        <v>0</v>
      </c>
      <c r="S124" s="6">
        <v>1</v>
      </c>
      <c r="T124" s="6">
        <v>0</v>
      </c>
      <c r="U124" s="6"/>
      <c r="V124" s="6">
        <v>0</v>
      </c>
      <c r="W124" s="6"/>
      <c r="X124" s="6">
        <v>0</v>
      </c>
      <c r="Y124" s="6"/>
      <c r="Z124" s="6">
        <v>0</v>
      </c>
      <c r="AA124" s="6"/>
      <c r="AB124" s="6">
        <v>0</v>
      </c>
      <c r="AC124" s="6"/>
      <c r="AD124" s="6">
        <v>1</v>
      </c>
      <c r="AE124" s="6"/>
      <c r="AF124" s="6">
        <v>1</v>
      </c>
      <c r="AG124" s="6">
        <v>2</v>
      </c>
      <c r="AH124" s="6">
        <v>2</v>
      </c>
      <c r="AI124" s="6">
        <v>2</v>
      </c>
      <c r="AJ124" s="6">
        <v>2</v>
      </c>
      <c r="AK124" s="6">
        <v>5</v>
      </c>
      <c r="AL124" s="6">
        <v>5</v>
      </c>
      <c r="AM124" s="6">
        <v>5</v>
      </c>
      <c r="AN124" s="6">
        <v>6</v>
      </c>
      <c r="AO124" s="6"/>
      <c r="AP124" s="6">
        <v>0</v>
      </c>
      <c r="AQ124" s="6"/>
      <c r="AR124" s="6">
        <v>0</v>
      </c>
      <c r="AS124" s="6">
        <v>1</v>
      </c>
      <c r="AT124" s="6">
        <v>1</v>
      </c>
      <c r="AU124" s="6">
        <v>1</v>
      </c>
      <c r="AV124" s="6">
        <v>1</v>
      </c>
      <c r="AW124" s="6">
        <v>1</v>
      </c>
      <c r="AX124" s="6">
        <v>1</v>
      </c>
      <c r="AY124" s="6">
        <v>1</v>
      </c>
      <c r="AZ124" s="6">
        <v>1</v>
      </c>
      <c r="BA124" s="6">
        <v>2</v>
      </c>
      <c r="BB124" s="6">
        <v>2</v>
      </c>
      <c r="BC124" s="6">
        <v>3</v>
      </c>
      <c r="BD124" s="6">
        <v>3</v>
      </c>
      <c r="BE124" s="6">
        <v>1</v>
      </c>
      <c r="BF124" s="6">
        <v>1</v>
      </c>
      <c r="BG124" s="6">
        <v>1</v>
      </c>
      <c r="BH124" s="6">
        <v>1</v>
      </c>
    </row>
    <row r="125" spans="1:60" s="4" customFormat="1" ht="105" customHeight="1" x14ac:dyDescent="0.3">
      <c r="A125" s="2" t="s">
        <v>6</v>
      </c>
      <c r="B125" s="3" t="s">
        <v>112</v>
      </c>
      <c r="C125" s="3" t="s">
        <v>32</v>
      </c>
      <c r="D125" s="6">
        <v>624</v>
      </c>
      <c r="E125" s="6">
        <v>9</v>
      </c>
      <c r="F125" s="6">
        <v>10</v>
      </c>
      <c r="G125" s="6">
        <v>8</v>
      </c>
      <c r="H125" s="6">
        <v>10</v>
      </c>
      <c r="I125" s="6">
        <v>7</v>
      </c>
      <c r="J125" s="6">
        <v>6</v>
      </c>
      <c r="K125" s="6">
        <v>4</v>
      </c>
      <c r="L125" s="6">
        <v>6</v>
      </c>
      <c r="M125" s="6">
        <v>1</v>
      </c>
      <c r="N125" s="6">
        <v>1</v>
      </c>
      <c r="O125" s="6">
        <v>2</v>
      </c>
      <c r="P125" s="6">
        <v>1</v>
      </c>
      <c r="Q125" s="6"/>
      <c r="R125" s="6">
        <v>0</v>
      </c>
      <c r="S125" s="6"/>
      <c r="T125" s="6">
        <v>0</v>
      </c>
      <c r="U125" s="6"/>
      <c r="V125" s="6">
        <v>0</v>
      </c>
      <c r="W125" s="6"/>
      <c r="X125" s="6">
        <v>0</v>
      </c>
      <c r="Y125" s="6"/>
      <c r="Z125" s="6">
        <v>0</v>
      </c>
      <c r="AA125" s="6"/>
      <c r="AB125" s="6">
        <v>0</v>
      </c>
      <c r="AC125" s="6"/>
      <c r="AD125" s="6">
        <v>1</v>
      </c>
      <c r="AE125" s="6"/>
      <c r="AF125" s="6">
        <v>1</v>
      </c>
      <c r="AG125" s="6">
        <v>2</v>
      </c>
      <c r="AH125" s="6">
        <v>5</v>
      </c>
      <c r="AI125" s="6">
        <v>10</v>
      </c>
      <c r="AJ125" s="6">
        <v>3</v>
      </c>
      <c r="AK125" s="6">
        <v>6</v>
      </c>
      <c r="AL125" s="6">
        <v>7</v>
      </c>
      <c r="AM125" s="6">
        <v>11</v>
      </c>
      <c r="AN125" s="6">
        <v>8</v>
      </c>
      <c r="AO125" s="6"/>
      <c r="AP125" s="6">
        <v>0</v>
      </c>
      <c r="AQ125" s="6"/>
      <c r="AR125" s="6">
        <v>0</v>
      </c>
      <c r="AS125" s="6">
        <v>2</v>
      </c>
      <c r="AT125" s="6">
        <v>5</v>
      </c>
      <c r="AU125" s="6">
        <v>3</v>
      </c>
      <c r="AV125" s="6">
        <v>1</v>
      </c>
      <c r="AW125" s="6">
        <v>1</v>
      </c>
      <c r="AX125" s="6">
        <v>1</v>
      </c>
      <c r="AY125" s="6">
        <v>0</v>
      </c>
      <c r="AZ125" s="6">
        <v>1</v>
      </c>
      <c r="BA125" s="6">
        <v>2</v>
      </c>
      <c r="BB125" s="6">
        <v>4</v>
      </c>
      <c r="BC125" s="6">
        <v>5</v>
      </c>
      <c r="BD125" s="6">
        <v>5</v>
      </c>
      <c r="BE125" s="6">
        <v>1</v>
      </c>
      <c r="BF125" s="6">
        <v>1</v>
      </c>
      <c r="BG125" s="6">
        <v>1</v>
      </c>
      <c r="BH125" s="6">
        <v>1</v>
      </c>
    </row>
    <row r="126" spans="1:60" s="4" customFormat="1" ht="105" customHeight="1" x14ac:dyDescent="0.3">
      <c r="A126" s="2" t="s">
        <v>6</v>
      </c>
      <c r="B126" s="3" t="s">
        <v>118</v>
      </c>
      <c r="C126" s="3" t="s">
        <v>32</v>
      </c>
      <c r="D126" s="6">
        <v>145</v>
      </c>
      <c r="E126" s="6">
        <v>3</v>
      </c>
      <c r="F126" s="6">
        <v>3</v>
      </c>
      <c r="G126" s="6">
        <v>1</v>
      </c>
      <c r="H126" s="6">
        <v>3</v>
      </c>
      <c r="I126" s="6">
        <v>3</v>
      </c>
      <c r="J126" s="6">
        <v>2</v>
      </c>
      <c r="K126" s="6">
        <v>3</v>
      </c>
      <c r="L126" s="6">
        <v>2</v>
      </c>
      <c r="M126" s="6">
        <v>1</v>
      </c>
      <c r="N126" s="6">
        <v>1</v>
      </c>
      <c r="O126" s="6">
        <v>1</v>
      </c>
      <c r="P126" s="6">
        <v>1</v>
      </c>
      <c r="Q126" s="6"/>
      <c r="R126" s="6">
        <v>0</v>
      </c>
      <c r="S126" s="6"/>
      <c r="T126" s="6">
        <v>0</v>
      </c>
      <c r="U126" s="6"/>
      <c r="V126" s="6">
        <v>0</v>
      </c>
      <c r="W126" s="6"/>
      <c r="X126" s="6">
        <v>0</v>
      </c>
      <c r="Y126" s="6"/>
      <c r="Z126" s="6">
        <v>0</v>
      </c>
      <c r="AA126" s="6"/>
      <c r="AB126" s="6">
        <v>0</v>
      </c>
      <c r="AC126" s="6"/>
      <c r="AD126" s="6">
        <v>0</v>
      </c>
      <c r="AE126" s="6"/>
      <c r="AF126" s="6">
        <v>0</v>
      </c>
      <c r="AG126" s="6">
        <v>2</v>
      </c>
      <c r="AH126" s="6">
        <v>2</v>
      </c>
      <c r="AI126" s="6">
        <v>2</v>
      </c>
      <c r="AJ126" s="6">
        <v>2</v>
      </c>
      <c r="AK126" s="6">
        <v>5</v>
      </c>
      <c r="AL126" s="6">
        <v>4</v>
      </c>
      <c r="AM126" s="6">
        <v>5</v>
      </c>
      <c r="AN126" s="6">
        <v>4</v>
      </c>
      <c r="AO126" s="6"/>
      <c r="AP126" s="6">
        <v>0</v>
      </c>
      <c r="AQ126" s="6"/>
      <c r="AR126" s="6">
        <v>0</v>
      </c>
      <c r="AS126" s="6">
        <v>1</v>
      </c>
      <c r="AT126" s="6">
        <v>1</v>
      </c>
      <c r="AU126" s="6">
        <v>2</v>
      </c>
      <c r="AV126" s="6">
        <v>1</v>
      </c>
      <c r="AW126" s="6">
        <v>1</v>
      </c>
      <c r="AX126" s="6">
        <v>1</v>
      </c>
      <c r="AY126" s="6">
        <v>1</v>
      </c>
      <c r="AZ126" s="6">
        <v>1</v>
      </c>
      <c r="BA126" s="6">
        <v>2</v>
      </c>
      <c r="BB126" s="6">
        <v>1</v>
      </c>
      <c r="BC126" s="6">
        <v>0</v>
      </c>
      <c r="BD126" s="6"/>
      <c r="BE126" s="6"/>
      <c r="BF126" s="6">
        <v>0</v>
      </c>
      <c r="BG126" s="6">
        <v>0</v>
      </c>
      <c r="BH126" s="6">
        <v>0</v>
      </c>
    </row>
    <row r="127" spans="1:60" s="4" customFormat="1" ht="105" customHeight="1" x14ac:dyDescent="0.3">
      <c r="A127" s="2" t="s">
        <v>6</v>
      </c>
      <c r="B127" s="3" t="s">
        <v>123</v>
      </c>
      <c r="C127" s="3" t="s">
        <v>32</v>
      </c>
      <c r="D127" s="6">
        <v>132</v>
      </c>
      <c r="E127" s="6">
        <v>3</v>
      </c>
      <c r="F127" s="6">
        <v>3</v>
      </c>
      <c r="G127" s="6">
        <v>5</v>
      </c>
      <c r="H127" s="6">
        <v>3</v>
      </c>
      <c r="I127" s="6">
        <v>3</v>
      </c>
      <c r="J127" s="6">
        <v>3</v>
      </c>
      <c r="K127" s="6">
        <v>1</v>
      </c>
      <c r="L127" s="6">
        <v>3</v>
      </c>
      <c r="M127" s="6">
        <v>1</v>
      </c>
      <c r="N127" s="6">
        <v>1</v>
      </c>
      <c r="O127" s="6"/>
      <c r="P127" s="6">
        <v>1</v>
      </c>
      <c r="Q127" s="6"/>
      <c r="R127" s="6">
        <v>0</v>
      </c>
      <c r="S127" s="6"/>
      <c r="T127" s="6">
        <v>0</v>
      </c>
      <c r="U127" s="6"/>
      <c r="V127" s="6">
        <v>0</v>
      </c>
      <c r="W127" s="6"/>
      <c r="X127" s="6">
        <v>0</v>
      </c>
      <c r="Y127" s="6"/>
      <c r="Z127" s="6">
        <v>0</v>
      </c>
      <c r="AA127" s="6"/>
      <c r="AB127" s="6">
        <v>0</v>
      </c>
      <c r="AC127" s="6"/>
      <c r="AD127" s="6">
        <v>0</v>
      </c>
      <c r="AE127" s="6"/>
      <c r="AF127" s="6">
        <v>0</v>
      </c>
      <c r="AG127" s="6">
        <v>2</v>
      </c>
      <c r="AH127" s="6">
        <v>2</v>
      </c>
      <c r="AI127" s="6">
        <v>1</v>
      </c>
      <c r="AJ127" s="6">
        <v>1</v>
      </c>
      <c r="AK127" s="6">
        <v>5</v>
      </c>
      <c r="AL127" s="6">
        <v>4</v>
      </c>
      <c r="AM127" s="6">
        <v>5</v>
      </c>
      <c r="AN127" s="6">
        <v>4</v>
      </c>
      <c r="AO127" s="6"/>
      <c r="AP127" s="6">
        <v>0</v>
      </c>
      <c r="AQ127" s="6"/>
      <c r="AR127" s="6">
        <v>0</v>
      </c>
      <c r="AS127" s="6">
        <v>1</v>
      </c>
      <c r="AT127" s="6">
        <v>1</v>
      </c>
      <c r="AU127" s="6">
        <v>0</v>
      </c>
      <c r="AV127" s="6">
        <v>1</v>
      </c>
      <c r="AW127" s="6">
        <v>1</v>
      </c>
      <c r="AX127" s="6">
        <v>1</v>
      </c>
      <c r="AY127" s="6">
        <v>0</v>
      </c>
      <c r="AZ127" s="6">
        <v>1</v>
      </c>
      <c r="BA127" s="6">
        <v>2</v>
      </c>
      <c r="BB127" s="6">
        <v>2</v>
      </c>
      <c r="BC127" s="6">
        <v>0</v>
      </c>
      <c r="BD127" s="6"/>
      <c r="BE127" s="6"/>
      <c r="BF127" s="6">
        <v>0</v>
      </c>
      <c r="BG127" s="6">
        <v>0</v>
      </c>
      <c r="BH127" s="6">
        <v>0</v>
      </c>
    </row>
    <row r="128" spans="1:60" s="4" customFormat="1" ht="105" customHeight="1" x14ac:dyDescent="0.3">
      <c r="A128" s="2" t="s">
        <v>6</v>
      </c>
      <c r="B128" s="3" t="s">
        <v>266</v>
      </c>
      <c r="C128" s="3" t="s">
        <v>34</v>
      </c>
      <c r="D128" s="6">
        <v>52</v>
      </c>
      <c r="E128" s="6"/>
      <c r="F128" s="6">
        <v>1</v>
      </c>
      <c r="G128" s="6"/>
      <c r="H128" s="6">
        <v>1</v>
      </c>
      <c r="I128" s="6"/>
      <c r="J128" s="6">
        <v>1</v>
      </c>
      <c r="K128" s="6"/>
      <c r="L128" s="6">
        <v>1</v>
      </c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>
        <v>1</v>
      </c>
      <c r="AI128" s="6"/>
      <c r="AJ128" s="6">
        <v>1</v>
      </c>
      <c r="AK128" s="6"/>
      <c r="AL128" s="6">
        <v>2</v>
      </c>
      <c r="AM128" s="6"/>
      <c r="AN128" s="6">
        <v>2</v>
      </c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>
        <v>1</v>
      </c>
      <c r="BC128" s="6"/>
      <c r="BD128" s="6"/>
      <c r="BE128" s="6"/>
      <c r="BF128" s="6"/>
      <c r="BG128" s="6"/>
      <c r="BH128" s="6"/>
    </row>
    <row r="129" spans="1:60" s="4" customFormat="1" ht="105" customHeight="1" x14ac:dyDescent="0.3">
      <c r="A129" s="2" t="s">
        <v>6</v>
      </c>
      <c r="B129" s="3" t="s">
        <v>124</v>
      </c>
      <c r="C129" s="3" t="s">
        <v>32</v>
      </c>
      <c r="D129" s="6">
        <v>126</v>
      </c>
      <c r="E129" s="6">
        <v>3</v>
      </c>
      <c r="F129" s="6">
        <v>3</v>
      </c>
      <c r="G129" s="6">
        <v>5</v>
      </c>
      <c r="H129" s="6">
        <v>3</v>
      </c>
      <c r="I129" s="6">
        <v>3</v>
      </c>
      <c r="J129" s="6">
        <v>3</v>
      </c>
      <c r="K129" s="6">
        <v>3</v>
      </c>
      <c r="L129" s="6">
        <v>3</v>
      </c>
      <c r="M129" s="6">
        <v>1</v>
      </c>
      <c r="N129" s="6">
        <v>1</v>
      </c>
      <c r="O129" s="6"/>
      <c r="P129" s="6">
        <v>1</v>
      </c>
      <c r="Q129" s="6"/>
      <c r="R129" s="6">
        <v>0</v>
      </c>
      <c r="S129" s="6"/>
      <c r="T129" s="6">
        <v>0</v>
      </c>
      <c r="U129" s="6"/>
      <c r="V129" s="6">
        <v>0</v>
      </c>
      <c r="W129" s="6"/>
      <c r="X129" s="6">
        <v>0</v>
      </c>
      <c r="Y129" s="6"/>
      <c r="Z129" s="6">
        <v>0</v>
      </c>
      <c r="AA129" s="6"/>
      <c r="AB129" s="6">
        <v>0</v>
      </c>
      <c r="AC129" s="6"/>
      <c r="AD129" s="6">
        <v>0</v>
      </c>
      <c r="AE129" s="6"/>
      <c r="AF129" s="6">
        <v>0</v>
      </c>
      <c r="AG129" s="6">
        <v>2</v>
      </c>
      <c r="AH129" s="6">
        <v>1</v>
      </c>
      <c r="AI129" s="6">
        <v>1</v>
      </c>
      <c r="AJ129" s="6">
        <v>1</v>
      </c>
      <c r="AK129" s="6">
        <v>5</v>
      </c>
      <c r="AL129" s="6">
        <v>3</v>
      </c>
      <c r="AM129" s="6">
        <v>2</v>
      </c>
      <c r="AN129" s="6">
        <v>3</v>
      </c>
      <c r="AO129" s="6"/>
      <c r="AP129" s="6"/>
      <c r="AQ129" s="6"/>
      <c r="AR129" s="6"/>
      <c r="AS129" s="6">
        <v>1</v>
      </c>
      <c r="AT129" s="6">
        <v>1</v>
      </c>
      <c r="AU129" s="6">
        <v>0</v>
      </c>
      <c r="AV129" s="6">
        <v>1</v>
      </c>
      <c r="AW129" s="6">
        <v>1</v>
      </c>
      <c r="AX129" s="6">
        <v>1</v>
      </c>
      <c r="AY129" s="6"/>
      <c r="AZ129" s="6"/>
      <c r="BA129" s="6">
        <v>2</v>
      </c>
      <c r="BB129" s="6">
        <v>1</v>
      </c>
      <c r="BC129" s="6"/>
      <c r="BD129" s="6"/>
      <c r="BE129" s="6"/>
      <c r="BF129" s="6">
        <v>0</v>
      </c>
      <c r="BG129" s="6">
        <v>2</v>
      </c>
      <c r="BH129" s="6">
        <v>2</v>
      </c>
    </row>
    <row r="130" spans="1:60" s="4" customFormat="1" ht="105" customHeight="1" x14ac:dyDescent="0.3">
      <c r="A130" s="2" t="s">
        <v>6</v>
      </c>
      <c r="B130" s="3" t="s">
        <v>257</v>
      </c>
      <c r="C130" s="3" t="s">
        <v>250</v>
      </c>
      <c r="D130" s="6"/>
      <c r="E130" s="6"/>
      <c r="F130" s="6">
        <v>0</v>
      </c>
      <c r="G130" s="6">
        <v>1</v>
      </c>
      <c r="H130" s="6">
        <v>0</v>
      </c>
      <c r="I130" s="6"/>
      <c r="J130" s="6">
        <v>0</v>
      </c>
      <c r="K130" s="6">
        <v>1</v>
      </c>
      <c r="L130" s="6"/>
      <c r="M130" s="6">
        <v>1</v>
      </c>
      <c r="N130" s="6">
        <v>1</v>
      </c>
      <c r="O130" s="6">
        <v>2</v>
      </c>
      <c r="P130" s="6">
        <v>1</v>
      </c>
      <c r="Q130" s="6"/>
      <c r="R130" s="6">
        <v>0</v>
      </c>
      <c r="S130" s="6"/>
      <c r="T130" s="6">
        <v>0</v>
      </c>
      <c r="U130" s="6"/>
      <c r="V130" s="6">
        <v>0</v>
      </c>
      <c r="W130" s="6">
        <v>2</v>
      </c>
      <c r="X130" s="6">
        <v>0</v>
      </c>
      <c r="Y130" s="6"/>
      <c r="Z130" s="6">
        <v>0</v>
      </c>
      <c r="AA130" s="6"/>
      <c r="AB130" s="6">
        <v>0</v>
      </c>
      <c r="AC130" s="6"/>
      <c r="AD130" s="6">
        <v>0</v>
      </c>
      <c r="AE130" s="6"/>
      <c r="AF130" s="6">
        <v>0</v>
      </c>
      <c r="AG130" s="6"/>
      <c r="AH130" s="6">
        <v>0</v>
      </c>
      <c r="AI130" s="6">
        <v>2</v>
      </c>
      <c r="AJ130" s="6">
        <v>0</v>
      </c>
      <c r="AK130" s="6">
        <v>2</v>
      </c>
      <c r="AL130" s="6">
        <v>2</v>
      </c>
      <c r="AM130" s="6">
        <v>1</v>
      </c>
      <c r="AN130" s="6">
        <v>2</v>
      </c>
      <c r="AO130" s="6"/>
      <c r="AP130" s="6">
        <v>0</v>
      </c>
      <c r="AQ130" s="6"/>
      <c r="AR130" s="6">
        <v>0</v>
      </c>
      <c r="AS130" s="6"/>
      <c r="AT130" s="6">
        <v>0</v>
      </c>
      <c r="AU130" s="6">
        <v>0</v>
      </c>
      <c r="AV130" s="6">
        <v>1</v>
      </c>
      <c r="AW130" s="6">
        <v>1</v>
      </c>
      <c r="AX130" s="6">
        <v>1</v>
      </c>
      <c r="AY130" s="6">
        <v>0</v>
      </c>
      <c r="AZ130" s="6">
        <v>1</v>
      </c>
      <c r="BA130" s="6">
        <v>1</v>
      </c>
      <c r="BB130" s="6">
        <v>1</v>
      </c>
      <c r="BC130" s="6">
        <v>3</v>
      </c>
      <c r="BD130" s="6">
        <v>3</v>
      </c>
      <c r="BE130" s="6">
        <v>1</v>
      </c>
      <c r="BF130" s="6">
        <v>1</v>
      </c>
      <c r="BG130" s="6">
        <v>1</v>
      </c>
      <c r="BH130" s="6">
        <v>1</v>
      </c>
    </row>
    <row r="131" spans="1:60" s="4" customFormat="1" ht="105" customHeight="1" x14ac:dyDescent="0.3">
      <c r="A131" s="2" t="s">
        <v>6</v>
      </c>
      <c r="B131" s="3" t="s">
        <v>155</v>
      </c>
      <c r="C131" s="3" t="s">
        <v>32</v>
      </c>
      <c r="D131" s="6">
        <v>167</v>
      </c>
      <c r="E131" s="6">
        <v>3</v>
      </c>
      <c r="F131" s="6">
        <v>3</v>
      </c>
      <c r="G131" s="6">
        <v>5</v>
      </c>
      <c r="H131" s="6">
        <v>3</v>
      </c>
      <c r="I131" s="6">
        <v>3</v>
      </c>
      <c r="J131" s="6">
        <v>3</v>
      </c>
      <c r="K131" s="6">
        <v>2</v>
      </c>
      <c r="L131" s="6">
        <v>3</v>
      </c>
      <c r="M131" s="6">
        <v>1</v>
      </c>
      <c r="N131" s="6">
        <v>1</v>
      </c>
      <c r="O131" s="6">
        <v>1</v>
      </c>
      <c r="P131" s="6">
        <v>1</v>
      </c>
      <c r="Q131" s="6"/>
      <c r="R131" s="6">
        <v>0</v>
      </c>
      <c r="S131" s="6"/>
      <c r="T131" s="6">
        <v>0</v>
      </c>
      <c r="U131" s="6"/>
      <c r="V131" s="6">
        <v>0</v>
      </c>
      <c r="W131" s="6"/>
      <c r="X131" s="6">
        <v>0</v>
      </c>
      <c r="Y131" s="6"/>
      <c r="Z131" s="6">
        <v>0</v>
      </c>
      <c r="AA131" s="6"/>
      <c r="AB131" s="6">
        <v>0</v>
      </c>
      <c r="AC131" s="6"/>
      <c r="AD131" s="6">
        <v>0</v>
      </c>
      <c r="AE131" s="6"/>
      <c r="AF131" s="6">
        <v>0</v>
      </c>
      <c r="AG131" s="6">
        <v>2</v>
      </c>
      <c r="AH131" s="6">
        <v>2</v>
      </c>
      <c r="AI131" s="6">
        <v>1</v>
      </c>
      <c r="AJ131" s="6">
        <v>2</v>
      </c>
      <c r="AK131" s="6">
        <v>5</v>
      </c>
      <c r="AL131" s="6">
        <v>4</v>
      </c>
      <c r="AM131" s="6">
        <v>5</v>
      </c>
      <c r="AN131" s="6">
        <v>4</v>
      </c>
      <c r="AO131" s="6"/>
      <c r="AP131" s="6">
        <v>0</v>
      </c>
      <c r="AQ131" s="6"/>
      <c r="AR131" s="6">
        <v>0</v>
      </c>
      <c r="AS131" s="6">
        <v>1</v>
      </c>
      <c r="AT131" s="6">
        <v>1</v>
      </c>
      <c r="AU131" s="6">
        <v>2</v>
      </c>
      <c r="AV131" s="6">
        <v>1</v>
      </c>
      <c r="AW131" s="6">
        <v>1</v>
      </c>
      <c r="AX131" s="6">
        <v>1</v>
      </c>
      <c r="AY131" s="6">
        <v>2</v>
      </c>
      <c r="AZ131" s="6">
        <v>2</v>
      </c>
      <c r="BA131" s="6">
        <v>2</v>
      </c>
      <c r="BB131" s="6">
        <v>2</v>
      </c>
      <c r="BC131" s="6">
        <v>5</v>
      </c>
      <c r="BD131" s="6">
        <v>5</v>
      </c>
      <c r="BE131" s="6"/>
      <c r="BF131" s="6">
        <v>0</v>
      </c>
      <c r="BG131" s="6">
        <v>0</v>
      </c>
      <c r="BH131" s="6">
        <v>0</v>
      </c>
    </row>
    <row r="132" spans="1:60" s="4" customFormat="1" ht="105" customHeight="1" x14ac:dyDescent="0.3">
      <c r="A132" s="2" t="s">
        <v>6</v>
      </c>
      <c r="B132" s="3" t="s">
        <v>249</v>
      </c>
      <c r="C132" s="5"/>
      <c r="D132" s="6"/>
      <c r="E132" s="6">
        <v>2</v>
      </c>
      <c r="F132" s="6">
        <v>3</v>
      </c>
      <c r="G132" s="6">
        <v>4</v>
      </c>
      <c r="H132" s="6">
        <v>2</v>
      </c>
      <c r="I132" s="6">
        <v>3</v>
      </c>
      <c r="J132" s="6">
        <v>4</v>
      </c>
      <c r="K132" s="6">
        <v>3</v>
      </c>
      <c r="L132" s="6">
        <v>4</v>
      </c>
      <c r="M132" s="6">
        <v>1</v>
      </c>
      <c r="N132" s="6">
        <v>4</v>
      </c>
      <c r="O132" s="6">
        <v>5</v>
      </c>
      <c r="P132" s="6">
        <v>1</v>
      </c>
      <c r="Q132" s="6">
        <v>1</v>
      </c>
      <c r="R132" s="6">
        <v>2</v>
      </c>
      <c r="S132" s="6">
        <v>1</v>
      </c>
      <c r="T132" s="6">
        <v>1</v>
      </c>
      <c r="U132" s="6">
        <v>6</v>
      </c>
      <c r="V132" s="6">
        <v>6</v>
      </c>
      <c r="W132" s="6">
        <v>2</v>
      </c>
      <c r="X132" s="6">
        <v>6</v>
      </c>
      <c r="Y132" s="6"/>
      <c r="Z132" s="6"/>
      <c r="AA132" s="6"/>
      <c r="AB132" s="6"/>
      <c r="AC132" s="6">
        <v>6</v>
      </c>
      <c r="AD132" s="6">
        <v>0</v>
      </c>
      <c r="AE132" s="6"/>
      <c r="AF132" s="6">
        <v>1</v>
      </c>
      <c r="AG132" s="6">
        <v>3</v>
      </c>
      <c r="AH132" s="6">
        <v>3</v>
      </c>
      <c r="AI132" s="6">
        <v>2</v>
      </c>
      <c r="AJ132" s="6">
        <v>2</v>
      </c>
      <c r="AK132" s="6">
        <v>3</v>
      </c>
      <c r="AL132" s="6">
        <v>3</v>
      </c>
      <c r="AM132" s="6">
        <v>8</v>
      </c>
      <c r="AN132" s="6">
        <v>3</v>
      </c>
      <c r="AO132" s="6"/>
      <c r="AP132" s="6">
        <v>0</v>
      </c>
      <c r="AQ132" s="6"/>
      <c r="AR132" s="6">
        <v>0</v>
      </c>
      <c r="AS132" s="6">
        <v>1</v>
      </c>
      <c r="AT132" s="6">
        <v>1</v>
      </c>
      <c r="AU132" s="6">
        <v>0</v>
      </c>
      <c r="AV132" s="6">
        <v>1</v>
      </c>
      <c r="AW132" s="6">
        <v>1</v>
      </c>
      <c r="AX132" s="6">
        <v>0</v>
      </c>
      <c r="AY132" s="6">
        <v>0</v>
      </c>
      <c r="AZ132" s="6">
        <v>0</v>
      </c>
      <c r="BA132" s="6">
        <v>4</v>
      </c>
      <c r="BB132" s="6">
        <v>4</v>
      </c>
      <c r="BC132" s="6">
        <v>5</v>
      </c>
      <c r="BD132" s="6">
        <v>5</v>
      </c>
      <c r="BE132" s="6">
        <v>1</v>
      </c>
      <c r="BF132" s="6">
        <v>1</v>
      </c>
      <c r="BG132" s="6">
        <v>2</v>
      </c>
      <c r="BH132" s="6">
        <v>2</v>
      </c>
    </row>
    <row r="133" spans="1:60" s="4" customFormat="1" ht="105" customHeight="1" x14ac:dyDescent="0.3">
      <c r="A133" s="2" t="s">
        <v>6</v>
      </c>
      <c r="B133" s="3" t="s">
        <v>176</v>
      </c>
      <c r="C133" s="5" t="s">
        <v>32</v>
      </c>
      <c r="D133" s="6">
        <v>65</v>
      </c>
      <c r="E133" s="6">
        <v>2</v>
      </c>
      <c r="F133" s="6">
        <v>1</v>
      </c>
      <c r="G133" s="6">
        <v>0</v>
      </c>
      <c r="H133" s="6">
        <v>1</v>
      </c>
      <c r="I133" s="6">
        <v>2</v>
      </c>
      <c r="J133" s="6">
        <v>2</v>
      </c>
      <c r="K133" s="6">
        <v>2</v>
      </c>
      <c r="L133" s="6">
        <v>2</v>
      </c>
      <c r="M133" s="6">
        <v>1</v>
      </c>
      <c r="N133" s="6">
        <v>1</v>
      </c>
      <c r="O133" s="6"/>
      <c r="P133" s="6">
        <v>1</v>
      </c>
      <c r="Q133" s="6"/>
      <c r="R133" s="6">
        <v>0</v>
      </c>
      <c r="S133" s="6"/>
      <c r="T133" s="6">
        <v>0</v>
      </c>
      <c r="U133" s="6"/>
      <c r="V133" s="6">
        <v>0</v>
      </c>
      <c r="W133" s="6"/>
      <c r="X133" s="6">
        <v>0</v>
      </c>
      <c r="Y133" s="6"/>
      <c r="Z133" s="6">
        <v>0</v>
      </c>
      <c r="AA133" s="6"/>
      <c r="AB133" s="6">
        <v>0</v>
      </c>
      <c r="AC133" s="6"/>
      <c r="AD133" s="6">
        <v>0</v>
      </c>
      <c r="AE133" s="6"/>
      <c r="AF133" s="6">
        <v>0</v>
      </c>
      <c r="AG133" s="6">
        <v>2</v>
      </c>
      <c r="AH133" s="6">
        <v>2</v>
      </c>
      <c r="AI133" s="6">
        <v>2</v>
      </c>
      <c r="AJ133" s="6">
        <v>2</v>
      </c>
      <c r="AK133" s="6">
        <v>4</v>
      </c>
      <c r="AL133" s="6">
        <v>2</v>
      </c>
      <c r="AM133" s="6">
        <v>2</v>
      </c>
      <c r="AN133" s="6">
        <v>2</v>
      </c>
      <c r="AO133" s="6"/>
      <c r="AP133" s="6">
        <v>0</v>
      </c>
      <c r="AQ133" s="6"/>
      <c r="AR133" s="6">
        <v>0</v>
      </c>
      <c r="AS133" s="6"/>
      <c r="AT133" s="6">
        <v>0</v>
      </c>
      <c r="AU133" s="6">
        <v>1</v>
      </c>
      <c r="AV133" s="6">
        <v>0</v>
      </c>
      <c r="AW133" s="6">
        <v>1</v>
      </c>
      <c r="AX133" s="6">
        <v>1</v>
      </c>
      <c r="AY133" s="6"/>
      <c r="AZ133" s="6"/>
      <c r="BA133" s="6">
        <v>2</v>
      </c>
      <c r="BB133" s="6">
        <v>2</v>
      </c>
      <c r="BC133" s="6">
        <v>3</v>
      </c>
      <c r="BD133" s="6">
        <v>3</v>
      </c>
      <c r="BE133" s="6"/>
      <c r="BF133" s="6">
        <v>0</v>
      </c>
      <c r="BG133" s="6">
        <v>0</v>
      </c>
      <c r="BH133" s="6">
        <v>0</v>
      </c>
    </row>
    <row r="134" spans="1:60" s="4" customFormat="1" ht="105" customHeight="1" x14ac:dyDescent="0.3">
      <c r="A134" s="2" t="s">
        <v>6</v>
      </c>
      <c r="B134" s="3" t="s">
        <v>187</v>
      </c>
      <c r="C134" s="5" t="s">
        <v>32</v>
      </c>
      <c r="D134" s="6">
        <v>306</v>
      </c>
      <c r="E134" s="6">
        <v>5</v>
      </c>
      <c r="F134" s="6">
        <v>6</v>
      </c>
      <c r="G134" s="6">
        <v>5</v>
      </c>
      <c r="H134" s="6">
        <v>6</v>
      </c>
      <c r="I134" s="6">
        <v>3</v>
      </c>
      <c r="J134" s="6">
        <v>5</v>
      </c>
      <c r="K134" s="6">
        <v>2</v>
      </c>
      <c r="L134" s="6">
        <v>5</v>
      </c>
      <c r="M134" s="6">
        <v>1</v>
      </c>
      <c r="N134" s="6">
        <v>1</v>
      </c>
      <c r="O134" s="6">
        <v>1</v>
      </c>
      <c r="P134" s="6">
        <v>1</v>
      </c>
      <c r="Q134" s="6"/>
      <c r="R134" s="6">
        <v>0</v>
      </c>
      <c r="S134" s="6"/>
      <c r="T134" s="6">
        <v>0</v>
      </c>
      <c r="U134" s="6"/>
      <c r="V134" s="6">
        <v>0</v>
      </c>
      <c r="W134" s="6"/>
      <c r="X134" s="6">
        <v>0</v>
      </c>
      <c r="Y134" s="6"/>
      <c r="Z134" s="6">
        <v>0</v>
      </c>
      <c r="AA134" s="6"/>
      <c r="AB134" s="6">
        <v>0</v>
      </c>
      <c r="AC134" s="6"/>
      <c r="AD134" s="6">
        <v>1</v>
      </c>
      <c r="AE134" s="6"/>
      <c r="AF134" s="6">
        <v>1</v>
      </c>
      <c r="AG134" s="6">
        <v>2</v>
      </c>
      <c r="AH134" s="6">
        <v>2</v>
      </c>
      <c r="AI134" s="6">
        <v>3</v>
      </c>
      <c r="AJ134" s="6">
        <v>2</v>
      </c>
      <c r="AK134" s="6">
        <v>5</v>
      </c>
      <c r="AL134" s="6">
        <v>6</v>
      </c>
      <c r="AM134" s="6">
        <v>8</v>
      </c>
      <c r="AN134" s="6">
        <v>6</v>
      </c>
      <c r="AO134" s="6"/>
      <c r="AP134" s="6">
        <v>0</v>
      </c>
      <c r="AQ134" s="6"/>
      <c r="AR134" s="6">
        <v>0</v>
      </c>
      <c r="AS134" s="6">
        <v>1</v>
      </c>
      <c r="AT134" s="6">
        <v>1</v>
      </c>
      <c r="AU134" s="6">
        <v>1</v>
      </c>
      <c r="AV134" s="6">
        <v>1</v>
      </c>
      <c r="AW134" s="6">
        <v>1</v>
      </c>
      <c r="AX134" s="6">
        <v>1</v>
      </c>
      <c r="AY134" s="6">
        <v>0</v>
      </c>
      <c r="AZ134" s="6">
        <v>1</v>
      </c>
      <c r="BA134" s="6">
        <v>2</v>
      </c>
      <c r="BB134" s="6">
        <v>2</v>
      </c>
      <c r="BC134" s="6">
        <v>2</v>
      </c>
      <c r="BD134" s="6">
        <v>2</v>
      </c>
      <c r="BE134" s="6">
        <v>1</v>
      </c>
      <c r="BF134" s="6">
        <v>1</v>
      </c>
      <c r="BG134" s="6">
        <v>0</v>
      </c>
      <c r="BH134" s="6"/>
    </row>
    <row r="135" spans="1:60" s="4" customFormat="1" ht="105" customHeight="1" x14ac:dyDescent="0.3">
      <c r="A135" s="2" t="s">
        <v>6</v>
      </c>
      <c r="B135" s="3" t="s">
        <v>194</v>
      </c>
      <c r="C135" s="5" t="s">
        <v>217</v>
      </c>
      <c r="D135" s="6">
        <f>227+42</f>
        <v>269</v>
      </c>
      <c r="E135" s="6">
        <f>4+2</f>
        <v>6</v>
      </c>
      <c r="F135" s="6">
        <v>5</v>
      </c>
      <c r="G135" s="6">
        <v>6</v>
      </c>
      <c r="H135" s="6">
        <v>5</v>
      </c>
      <c r="I135" s="6">
        <f>3+3</f>
        <v>6</v>
      </c>
      <c r="J135" s="6">
        <v>4</v>
      </c>
      <c r="K135" s="6">
        <v>4</v>
      </c>
      <c r="L135" s="6">
        <v>4</v>
      </c>
      <c r="M135" s="6">
        <v>1</v>
      </c>
      <c r="N135" s="6">
        <v>1</v>
      </c>
      <c r="O135" s="6">
        <v>1</v>
      </c>
      <c r="P135" s="6">
        <v>1</v>
      </c>
      <c r="Q135" s="6"/>
      <c r="R135" s="6">
        <v>0</v>
      </c>
      <c r="S135" s="6"/>
      <c r="T135" s="6">
        <v>0</v>
      </c>
      <c r="U135" s="6"/>
      <c r="V135" s="6">
        <v>0</v>
      </c>
      <c r="W135" s="6"/>
      <c r="X135" s="6">
        <v>0</v>
      </c>
      <c r="Y135" s="6"/>
      <c r="Z135" s="6">
        <v>0</v>
      </c>
      <c r="AA135" s="6"/>
      <c r="AB135" s="6">
        <v>0</v>
      </c>
      <c r="AC135" s="6"/>
      <c r="AD135" s="6">
        <v>1</v>
      </c>
      <c r="AE135" s="6"/>
      <c r="AF135" s="6">
        <v>1</v>
      </c>
      <c r="AG135" s="6">
        <v>2</v>
      </c>
      <c r="AH135" s="6">
        <v>2</v>
      </c>
      <c r="AI135" s="6">
        <v>2</v>
      </c>
      <c r="AJ135" s="6">
        <v>2</v>
      </c>
      <c r="AK135" s="6">
        <v>5</v>
      </c>
      <c r="AL135" s="6">
        <v>5</v>
      </c>
      <c r="AM135" s="6">
        <v>13</v>
      </c>
      <c r="AN135" s="6">
        <v>5</v>
      </c>
      <c r="AO135" s="6"/>
      <c r="AP135" s="6">
        <v>0</v>
      </c>
      <c r="AQ135" s="6"/>
      <c r="AR135" s="6">
        <v>0</v>
      </c>
      <c r="AS135" s="6">
        <v>1</v>
      </c>
      <c r="AT135" s="6">
        <v>1</v>
      </c>
      <c r="AU135" s="6">
        <v>3</v>
      </c>
      <c r="AV135" s="6">
        <v>1</v>
      </c>
      <c r="AW135" s="6">
        <v>1</v>
      </c>
      <c r="AX135" s="6">
        <v>1</v>
      </c>
      <c r="AY135" s="6">
        <v>1</v>
      </c>
      <c r="AZ135" s="6">
        <v>1</v>
      </c>
      <c r="BA135" s="6">
        <v>2</v>
      </c>
      <c r="BB135" s="6">
        <v>2</v>
      </c>
      <c r="BC135" s="6">
        <v>2</v>
      </c>
      <c r="BD135" s="6">
        <v>2</v>
      </c>
      <c r="BE135" s="6"/>
      <c r="BF135" s="6">
        <v>0</v>
      </c>
      <c r="BG135" s="6">
        <v>0</v>
      </c>
      <c r="BH135" s="6">
        <v>0</v>
      </c>
    </row>
    <row r="136" spans="1:60" s="4" customFormat="1" ht="105" customHeight="1" x14ac:dyDescent="0.3">
      <c r="A136" s="2" t="s">
        <v>6</v>
      </c>
      <c r="B136" s="3" t="s">
        <v>199</v>
      </c>
      <c r="C136" s="3" t="s">
        <v>34</v>
      </c>
      <c r="D136" s="6">
        <v>105</v>
      </c>
      <c r="E136" s="6">
        <v>4</v>
      </c>
      <c r="F136" s="6">
        <v>3</v>
      </c>
      <c r="G136" s="6">
        <v>2</v>
      </c>
      <c r="H136" s="6">
        <v>2</v>
      </c>
      <c r="I136" s="6">
        <v>4</v>
      </c>
      <c r="J136" s="6">
        <v>3</v>
      </c>
      <c r="K136" s="6">
        <v>3</v>
      </c>
      <c r="L136" s="6">
        <v>3</v>
      </c>
      <c r="M136" s="6">
        <v>1</v>
      </c>
      <c r="N136" s="6">
        <v>1</v>
      </c>
      <c r="O136" s="6">
        <v>1</v>
      </c>
      <c r="P136" s="6">
        <v>1</v>
      </c>
      <c r="Q136" s="6"/>
      <c r="R136" s="6">
        <v>0</v>
      </c>
      <c r="S136" s="6"/>
      <c r="T136" s="6">
        <v>0</v>
      </c>
      <c r="U136" s="6"/>
      <c r="V136" s="6">
        <v>1</v>
      </c>
      <c r="W136" s="6">
        <v>1</v>
      </c>
      <c r="X136" s="6"/>
      <c r="Y136" s="6"/>
      <c r="Z136" s="6">
        <v>0</v>
      </c>
      <c r="AA136" s="6"/>
      <c r="AB136" s="6">
        <v>0</v>
      </c>
      <c r="AC136" s="6"/>
      <c r="AD136" s="6">
        <v>0</v>
      </c>
      <c r="AE136" s="6"/>
      <c r="AF136" s="6">
        <v>0</v>
      </c>
      <c r="AG136" s="6">
        <v>2</v>
      </c>
      <c r="AH136" s="6">
        <v>2</v>
      </c>
      <c r="AI136" s="6">
        <v>5</v>
      </c>
      <c r="AJ136" s="6">
        <v>2</v>
      </c>
      <c r="AK136" s="6">
        <v>5</v>
      </c>
      <c r="AL136" s="6">
        <v>4</v>
      </c>
      <c r="AM136" s="6">
        <v>6</v>
      </c>
      <c r="AN136" s="6">
        <v>4</v>
      </c>
      <c r="AO136" s="6"/>
      <c r="AP136" s="6">
        <v>0</v>
      </c>
      <c r="AQ136" s="6"/>
      <c r="AR136" s="6">
        <v>0</v>
      </c>
      <c r="AS136" s="6">
        <v>1</v>
      </c>
      <c r="AT136" s="6">
        <v>1</v>
      </c>
      <c r="AU136" s="6">
        <v>1</v>
      </c>
      <c r="AV136" s="6">
        <v>1</v>
      </c>
      <c r="AW136" s="6">
        <v>1</v>
      </c>
      <c r="AX136" s="6">
        <v>1</v>
      </c>
      <c r="AY136" s="6">
        <v>0</v>
      </c>
      <c r="AZ136" s="6">
        <v>1</v>
      </c>
      <c r="BA136" s="6">
        <v>2</v>
      </c>
      <c r="BB136" s="6">
        <v>1</v>
      </c>
      <c r="BC136" s="6">
        <v>0</v>
      </c>
      <c r="BD136" s="6"/>
      <c r="BE136" s="6"/>
      <c r="BF136" s="6">
        <v>0</v>
      </c>
      <c r="BG136" s="6">
        <v>0</v>
      </c>
      <c r="BH136" s="6">
        <v>0</v>
      </c>
    </row>
    <row r="137" spans="1:60" s="4" customFormat="1" ht="105" customHeight="1" x14ac:dyDescent="0.3">
      <c r="A137" s="2" t="s">
        <v>5</v>
      </c>
      <c r="B137" s="3" t="s">
        <v>37</v>
      </c>
      <c r="C137" s="3" t="s">
        <v>34</v>
      </c>
      <c r="D137" s="6">
        <v>156</v>
      </c>
      <c r="E137" s="6">
        <v>5</v>
      </c>
      <c r="F137" s="6">
        <v>4</v>
      </c>
      <c r="G137" s="6">
        <v>4</v>
      </c>
      <c r="H137" s="6">
        <v>4</v>
      </c>
      <c r="I137" s="6">
        <v>4</v>
      </c>
      <c r="J137" s="6">
        <v>3</v>
      </c>
      <c r="K137" s="6">
        <v>2</v>
      </c>
      <c r="L137" s="6">
        <v>3</v>
      </c>
      <c r="M137" s="6">
        <v>1</v>
      </c>
      <c r="N137" s="6">
        <v>1</v>
      </c>
      <c r="O137" s="6"/>
      <c r="P137" s="6">
        <v>1</v>
      </c>
      <c r="Q137" s="6"/>
      <c r="R137" s="6">
        <v>0</v>
      </c>
      <c r="S137" s="6"/>
      <c r="T137" s="6">
        <v>0</v>
      </c>
      <c r="U137" s="6"/>
      <c r="V137" s="6">
        <v>0</v>
      </c>
      <c r="W137" s="6"/>
      <c r="X137" s="6">
        <v>0</v>
      </c>
      <c r="Y137" s="6"/>
      <c r="Z137" s="6">
        <v>0</v>
      </c>
      <c r="AA137" s="6"/>
      <c r="AB137" s="6">
        <v>0</v>
      </c>
      <c r="AC137" s="6"/>
      <c r="AD137" s="6">
        <v>0</v>
      </c>
      <c r="AE137" s="6"/>
      <c r="AF137" s="6">
        <v>0</v>
      </c>
      <c r="AG137" s="6">
        <v>2</v>
      </c>
      <c r="AH137" s="6">
        <v>2</v>
      </c>
      <c r="AI137" s="6">
        <v>1</v>
      </c>
      <c r="AJ137" s="6">
        <v>2</v>
      </c>
      <c r="AK137" s="6">
        <v>5</v>
      </c>
      <c r="AL137" s="6">
        <v>4</v>
      </c>
      <c r="AM137" s="6">
        <v>5</v>
      </c>
      <c r="AN137" s="6">
        <v>4</v>
      </c>
      <c r="AO137" s="6"/>
      <c r="AP137" s="6">
        <v>0</v>
      </c>
      <c r="AQ137" s="6"/>
      <c r="AR137" s="6">
        <v>0</v>
      </c>
      <c r="AS137" s="6">
        <v>1</v>
      </c>
      <c r="AT137" s="6">
        <v>1</v>
      </c>
      <c r="AU137" s="6">
        <v>0</v>
      </c>
      <c r="AV137" s="6">
        <v>1</v>
      </c>
      <c r="AW137" s="6">
        <v>1</v>
      </c>
      <c r="AX137" s="6">
        <v>1</v>
      </c>
      <c r="AY137" s="6"/>
      <c r="AZ137" s="6"/>
      <c r="BA137" s="6">
        <v>2</v>
      </c>
      <c r="BB137" s="6">
        <v>2</v>
      </c>
      <c r="BC137" s="6">
        <v>0</v>
      </c>
      <c r="BD137" s="6">
        <v>2</v>
      </c>
      <c r="BE137" s="6"/>
      <c r="BF137" s="6">
        <v>0</v>
      </c>
      <c r="BG137" s="6">
        <v>1</v>
      </c>
      <c r="BH137" s="6">
        <v>1</v>
      </c>
    </row>
    <row r="138" spans="1:60" s="4" customFormat="1" ht="105" customHeight="1" x14ac:dyDescent="0.3">
      <c r="A138" s="2" t="s">
        <v>5</v>
      </c>
      <c r="B138" s="3" t="s">
        <v>61</v>
      </c>
      <c r="C138" s="3" t="s">
        <v>32</v>
      </c>
      <c r="D138" s="6">
        <v>567</v>
      </c>
      <c r="E138" s="6">
        <v>7</v>
      </c>
      <c r="F138" s="6">
        <v>10</v>
      </c>
      <c r="G138" s="6">
        <v>8</v>
      </c>
      <c r="H138" s="6">
        <v>10</v>
      </c>
      <c r="I138" s="6">
        <v>4</v>
      </c>
      <c r="J138" s="6">
        <v>5</v>
      </c>
      <c r="K138" s="6">
        <v>3</v>
      </c>
      <c r="L138" s="6">
        <v>5</v>
      </c>
      <c r="M138" s="6">
        <v>1</v>
      </c>
      <c r="N138" s="6">
        <v>1</v>
      </c>
      <c r="O138" s="6">
        <v>2</v>
      </c>
      <c r="P138" s="6">
        <v>1</v>
      </c>
      <c r="Q138" s="6"/>
      <c r="R138" s="6">
        <v>0</v>
      </c>
      <c r="S138" s="6"/>
      <c r="T138" s="6">
        <v>0</v>
      </c>
      <c r="U138" s="6"/>
      <c r="V138" s="6">
        <v>0</v>
      </c>
      <c r="W138" s="6"/>
      <c r="X138" s="6">
        <v>0</v>
      </c>
      <c r="Y138" s="6"/>
      <c r="Z138" s="6">
        <v>0</v>
      </c>
      <c r="AA138" s="6"/>
      <c r="AB138" s="6">
        <v>0</v>
      </c>
      <c r="AC138" s="6"/>
      <c r="AD138" s="6">
        <v>0</v>
      </c>
      <c r="AE138" s="6"/>
      <c r="AF138" s="6">
        <v>0</v>
      </c>
      <c r="AG138" s="6">
        <v>2</v>
      </c>
      <c r="AH138" s="6">
        <v>2</v>
      </c>
      <c r="AI138" s="6">
        <v>6</v>
      </c>
      <c r="AJ138" s="6">
        <v>2</v>
      </c>
      <c r="AK138" s="6">
        <v>5</v>
      </c>
      <c r="AL138" s="6">
        <v>8</v>
      </c>
      <c r="AM138" s="6">
        <v>10</v>
      </c>
      <c r="AN138" s="6">
        <v>8</v>
      </c>
      <c r="AO138" s="6"/>
      <c r="AP138" s="6">
        <v>0</v>
      </c>
      <c r="AQ138" s="6"/>
      <c r="AR138" s="6">
        <v>0</v>
      </c>
      <c r="AS138" s="6">
        <v>2</v>
      </c>
      <c r="AT138" s="6">
        <v>2</v>
      </c>
      <c r="AU138" s="6">
        <v>1</v>
      </c>
      <c r="AV138" s="6">
        <v>2</v>
      </c>
      <c r="AW138" s="6">
        <v>1</v>
      </c>
      <c r="AX138" s="6">
        <v>1</v>
      </c>
      <c r="AY138" s="6">
        <v>4</v>
      </c>
      <c r="AZ138" s="6">
        <v>3</v>
      </c>
      <c r="BA138" s="6">
        <v>2</v>
      </c>
      <c r="BB138" s="6">
        <v>2</v>
      </c>
      <c r="BC138" s="6">
        <f>1+3</f>
        <v>4</v>
      </c>
      <c r="BD138" s="6">
        <v>4</v>
      </c>
      <c r="BE138" s="6">
        <v>1</v>
      </c>
      <c r="BF138" s="6">
        <v>1</v>
      </c>
      <c r="BG138" s="6">
        <v>0</v>
      </c>
      <c r="BH138" s="6"/>
    </row>
    <row r="139" spans="1:60" s="4" customFormat="1" ht="105" customHeight="1" x14ac:dyDescent="0.3">
      <c r="A139" s="2" t="s">
        <v>5</v>
      </c>
      <c r="B139" s="3" t="s">
        <v>101</v>
      </c>
      <c r="C139" s="3" t="s">
        <v>34</v>
      </c>
      <c r="D139" s="6">
        <v>176</v>
      </c>
      <c r="E139" s="6">
        <v>5</v>
      </c>
      <c r="F139" s="6">
        <v>5</v>
      </c>
      <c r="G139" s="6">
        <v>3</v>
      </c>
      <c r="H139" s="6">
        <v>5</v>
      </c>
      <c r="I139" s="6">
        <v>4</v>
      </c>
      <c r="J139" s="6">
        <v>4</v>
      </c>
      <c r="K139" s="6">
        <v>1</v>
      </c>
      <c r="L139" s="6">
        <v>4</v>
      </c>
      <c r="M139" s="6">
        <v>1</v>
      </c>
      <c r="N139" s="6">
        <v>1</v>
      </c>
      <c r="O139" s="6">
        <v>1</v>
      </c>
      <c r="P139" s="6">
        <v>1</v>
      </c>
      <c r="Q139" s="6"/>
      <c r="R139" s="6">
        <v>0</v>
      </c>
      <c r="S139" s="6"/>
      <c r="T139" s="6">
        <v>0</v>
      </c>
      <c r="U139" s="6">
        <v>1</v>
      </c>
      <c r="V139" s="6">
        <v>1</v>
      </c>
      <c r="W139" s="6">
        <v>0</v>
      </c>
      <c r="X139" s="6">
        <v>1</v>
      </c>
      <c r="Y139" s="6"/>
      <c r="Z139" s="6">
        <v>0</v>
      </c>
      <c r="AA139" s="6"/>
      <c r="AB139" s="6">
        <v>0</v>
      </c>
      <c r="AC139" s="6"/>
      <c r="AD139" s="6">
        <v>0</v>
      </c>
      <c r="AE139" s="6"/>
      <c r="AF139" s="6">
        <v>0</v>
      </c>
      <c r="AG139" s="6">
        <v>2</v>
      </c>
      <c r="AH139" s="6">
        <v>2</v>
      </c>
      <c r="AI139" s="6">
        <v>4</v>
      </c>
      <c r="AJ139" s="6">
        <v>2</v>
      </c>
      <c r="AK139" s="6">
        <v>5</v>
      </c>
      <c r="AL139" s="6">
        <v>4</v>
      </c>
      <c r="AM139" s="6">
        <v>2</v>
      </c>
      <c r="AN139" s="6">
        <v>4</v>
      </c>
      <c r="AO139" s="6"/>
      <c r="AP139" s="6">
        <v>0</v>
      </c>
      <c r="AQ139" s="6"/>
      <c r="AR139" s="6">
        <v>0</v>
      </c>
      <c r="AS139" s="6">
        <v>1</v>
      </c>
      <c r="AT139" s="6">
        <v>1</v>
      </c>
      <c r="AU139" s="6">
        <v>0</v>
      </c>
      <c r="AV139" s="6">
        <v>1</v>
      </c>
      <c r="AW139" s="6">
        <v>1</v>
      </c>
      <c r="AX139" s="6">
        <v>1</v>
      </c>
      <c r="AY139" s="6"/>
      <c r="AZ139" s="6"/>
      <c r="BA139" s="6">
        <v>2</v>
      </c>
      <c r="BB139" s="6">
        <v>2</v>
      </c>
      <c r="BC139" s="6">
        <v>0</v>
      </c>
      <c r="BD139" s="6">
        <v>1</v>
      </c>
      <c r="BE139" s="6"/>
      <c r="BF139" s="6">
        <v>1</v>
      </c>
      <c r="BG139" s="6">
        <v>1</v>
      </c>
      <c r="BH139" s="6">
        <v>1</v>
      </c>
    </row>
    <row r="140" spans="1:60" s="4" customFormat="1" ht="105" customHeight="1" x14ac:dyDescent="0.3">
      <c r="A140" s="2" t="s">
        <v>5</v>
      </c>
      <c r="B140" s="3" t="s">
        <v>103</v>
      </c>
      <c r="C140" s="3" t="s">
        <v>34</v>
      </c>
      <c r="D140" s="6">
        <v>155</v>
      </c>
      <c r="E140" s="6">
        <v>5</v>
      </c>
      <c r="F140" s="6">
        <v>5</v>
      </c>
      <c r="G140" s="6">
        <v>3</v>
      </c>
      <c r="H140" s="6">
        <v>5</v>
      </c>
      <c r="I140" s="6">
        <v>4</v>
      </c>
      <c r="J140" s="6">
        <v>4</v>
      </c>
      <c r="K140" s="6">
        <v>2</v>
      </c>
      <c r="L140" s="6">
        <v>4</v>
      </c>
      <c r="M140" s="6">
        <v>1</v>
      </c>
      <c r="N140" s="6">
        <v>1</v>
      </c>
      <c r="O140" s="6"/>
      <c r="P140" s="6">
        <v>1</v>
      </c>
      <c r="Q140" s="6"/>
      <c r="R140" s="6">
        <v>0</v>
      </c>
      <c r="S140" s="6"/>
      <c r="T140" s="6">
        <v>0</v>
      </c>
      <c r="U140" s="6">
        <v>1</v>
      </c>
      <c r="V140" s="6">
        <v>1</v>
      </c>
      <c r="W140" s="6">
        <v>1</v>
      </c>
      <c r="X140" s="6">
        <v>1</v>
      </c>
      <c r="Y140" s="6"/>
      <c r="Z140" s="6">
        <v>0</v>
      </c>
      <c r="AA140" s="6"/>
      <c r="AB140" s="6">
        <v>0</v>
      </c>
      <c r="AC140" s="6"/>
      <c r="AD140" s="6">
        <v>0</v>
      </c>
      <c r="AE140" s="6"/>
      <c r="AF140" s="6">
        <v>0</v>
      </c>
      <c r="AG140" s="6">
        <v>2</v>
      </c>
      <c r="AH140" s="6">
        <v>2</v>
      </c>
      <c r="AI140" s="6">
        <v>1</v>
      </c>
      <c r="AJ140" s="6">
        <v>2</v>
      </c>
      <c r="AK140" s="6">
        <v>5</v>
      </c>
      <c r="AL140" s="6">
        <v>4</v>
      </c>
      <c r="AM140" s="6">
        <v>4</v>
      </c>
      <c r="AN140" s="6">
        <v>4</v>
      </c>
      <c r="AO140" s="6"/>
      <c r="AP140" s="6">
        <v>0</v>
      </c>
      <c r="AQ140" s="6"/>
      <c r="AR140" s="6">
        <v>0</v>
      </c>
      <c r="AS140" s="6">
        <v>1</v>
      </c>
      <c r="AT140" s="6">
        <v>1</v>
      </c>
      <c r="AU140" s="6">
        <v>0</v>
      </c>
      <c r="AV140" s="6">
        <v>1</v>
      </c>
      <c r="AW140" s="6">
        <v>1</v>
      </c>
      <c r="AX140" s="6">
        <v>1</v>
      </c>
      <c r="AY140" s="6"/>
      <c r="AZ140" s="6"/>
      <c r="BA140" s="6">
        <v>2</v>
      </c>
      <c r="BB140" s="6">
        <v>2</v>
      </c>
      <c r="BC140" s="6">
        <v>0</v>
      </c>
      <c r="BD140" s="6">
        <v>1</v>
      </c>
      <c r="BE140" s="6"/>
      <c r="BF140" s="6">
        <v>0</v>
      </c>
      <c r="BG140" s="6">
        <v>0</v>
      </c>
      <c r="BH140" s="6">
        <v>0</v>
      </c>
    </row>
    <row r="141" spans="1:60" s="4" customFormat="1" ht="105" customHeight="1" x14ac:dyDescent="0.3">
      <c r="A141" s="2" t="s">
        <v>5</v>
      </c>
      <c r="B141" s="3" t="s">
        <v>107</v>
      </c>
      <c r="C141" s="3" t="s">
        <v>32</v>
      </c>
      <c r="D141" s="6">
        <v>33</v>
      </c>
      <c r="E141" s="6">
        <v>2</v>
      </c>
      <c r="F141" s="6">
        <v>2</v>
      </c>
      <c r="G141" s="6">
        <v>1</v>
      </c>
      <c r="H141" s="6">
        <v>2</v>
      </c>
      <c r="I141" s="6">
        <v>2</v>
      </c>
      <c r="J141" s="6">
        <v>1</v>
      </c>
      <c r="K141" s="6">
        <v>1</v>
      </c>
      <c r="L141" s="6">
        <v>1</v>
      </c>
      <c r="M141" s="6">
        <v>1</v>
      </c>
      <c r="N141" s="6">
        <v>0</v>
      </c>
      <c r="O141" s="6"/>
      <c r="P141" s="6">
        <v>0</v>
      </c>
      <c r="Q141" s="6"/>
      <c r="R141" s="6">
        <v>0</v>
      </c>
      <c r="S141" s="6"/>
      <c r="T141" s="6">
        <v>0</v>
      </c>
      <c r="U141" s="6"/>
      <c r="V141" s="6">
        <v>0</v>
      </c>
      <c r="W141" s="6"/>
      <c r="X141" s="6">
        <v>0</v>
      </c>
      <c r="Y141" s="6"/>
      <c r="Z141" s="6">
        <v>0</v>
      </c>
      <c r="AA141" s="6"/>
      <c r="AB141" s="6">
        <v>0</v>
      </c>
      <c r="AC141" s="6"/>
      <c r="AD141" s="6">
        <v>0</v>
      </c>
      <c r="AE141" s="6"/>
      <c r="AF141" s="6">
        <v>0</v>
      </c>
      <c r="AG141" s="6">
        <v>2</v>
      </c>
      <c r="AH141" s="6">
        <v>1</v>
      </c>
      <c r="AI141" s="6">
        <v>1</v>
      </c>
      <c r="AJ141" s="6">
        <v>1</v>
      </c>
      <c r="AK141" s="6">
        <v>4</v>
      </c>
      <c r="AL141" s="6">
        <v>2</v>
      </c>
      <c r="AM141" s="6">
        <v>3</v>
      </c>
      <c r="AN141" s="6">
        <v>2</v>
      </c>
      <c r="AO141" s="6"/>
      <c r="AP141" s="6">
        <v>0</v>
      </c>
      <c r="AQ141" s="6"/>
      <c r="AR141" s="6">
        <v>0</v>
      </c>
      <c r="AS141" s="6"/>
      <c r="AT141" s="6">
        <v>0</v>
      </c>
      <c r="AU141" s="6">
        <v>0</v>
      </c>
      <c r="AV141" s="6">
        <v>0</v>
      </c>
      <c r="AW141" s="6">
        <v>1</v>
      </c>
      <c r="AX141" s="6">
        <v>1</v>
      </c>
      <c r="AY141" s="6"/>
      <c r="AZ141" s="6"/>
      <c r="BA141" s="6">
        <v>2</v>
      </c>
      <c r="BB141" s="6">
        <v>2</v>
      </c>
      <c r="BC141" s="6">
        <v>0</v>
      </c>
      <c r="BD141" s="6">
        <v>2</v>
      </c>
      <c r="BE141" s="6"/>
      <c r="BF141" s="6">
        <v>1</v>
      </c>
      <c r="BG141" s="6">
        <v>1</v>
      </c>
      <c r="BH141" s="6">
        <v>1</v>
      </c>
    </row>
    <row r="142" spans="1:60" s="4" customFormat="1" ht="105" customHeight="1" x14ac:dyDescent="0.3">
      <c r="A142" s="2" t="s">
        <v>5</v>
      </c>
      <c r="B142" s="3" t="s">
        <v>119</v>
      </c>
      <c r="C142" s="5" t="s">
        <v>34</v>
      </c>
      <c r="D142" s="6">
        <v>392</v>
      </c>
      <c r="E142" s="6">
        <v>9</v>
      </c>
      <c r="F142" s="6">
        <v>7</v>
      </c>
      <c r="G142" s="6">
        <v>6</v>
      </c>
      <c r="H142" s="6">
        <v>7</v>
      </c>
      <c r="I142" s="6">
        <v>4</v>
      </c>
      <c r="J142" s="6">
        <v>4</v>
      </c>
      <c r="K142" s="6">
        <v>3</v>
      </c>
      <c r="L142" s="6">
        <v>4</v>
      </c>
      <c r="M142" s="6">
        <v>1</v>
      </c>
      <c r="N142" s="6">
        <v>1</v>
      </c>
      <c r="O142" s="6"/>
      <c r="P142" s="6">
        <v>1</v>
      </c>
      <c r="Q142" s="6"/>
      <c r="R142" s="6">
        <v>0</v>
      </c>
      <c r="S142" s="6"/>
      <c r="T142" s="6">
        <v>0</v>
      </c>
      <c r="U142" s="6">
        <v>1</v>
      </c>
      <c r="V142" s="6">
        <v>1</v>
      </c>
      <c r="W142" s="6">
        <v>0</v>
      </c>
      <c r="X142" s="6">
        <v>1</v>
      </c>
      <c r="Y142" s="6"/>
      <c r="Z142" s="6">
        <v>0</v>
      </c>
      <c r="AA142" s="6"/>
      <c r="AB142" s="6">
        <v>0</v>
      </c>
      <c r="AC142" s="6"/>
      <c r="AD142" s="6">
        <v>0</v>
      </c>
      <c r="AE142" s="6"/>
      <c r="AF142" s="6">
        <v>0</v>
      </c>
      <c r="AG142" s="6">
        <v>2</v>
      </c>
      <c r="AH142" s="6">
        <v>2</v>
      </c>
      <c r="AI142" s="6">
        <v>2</v>
      </c>
      <c r="AJ142" s="6">
        <v>2</v>
      </c>
      <c r="AK142" s="6">
        <v>5</v>
      </c>
      <c r="AL142" s="6">
        <v>4</v>
      </c>
      <c r="AM142" s="6">
        <v>2</v>
      </c>
      <c r="AN142" s="6">
        <v>4</v>
      </c>
      <c r="AO142" s="6"/>
      <c r="AP142" s="6">
        <v>0</v>
      </c>
      <c r="AQ142" s="6"/>
      <c r="AR142" s="6">
        <v>0</v>
      </c>
      <c r="AS142" s="6">
        <v>1</v>
      </c>
      <c r="AT142" s="6">
        <v>1</v>
      </c>
      <c r="AU142" s="6">
        <v>0</v>
      </c>
      <c r="AV142" s="6">
        <v>1</v>
      </c>
      <c r="AW142" s="6">
        <v>1</v>
      </c>
      <c r="AX142" s="6">
        <v>1</v>
      </c>
      <c r="AY142" s="6"/>
      <c r="AZ142" s="6">
        <v>1</v>
      </c>
      <c r="BA142" s="6">
        <v>2</v>
      </c>
      <c r="BB142" s="6">
        <v>2</v>
      </c>
      <c r="BC142" s="6">
        <v>0</v>
      </c>
      <c r="BD142" s="6">
        <v>2</v>
      </c>
      <c r="BE142" s="6">
        <v>1</v>
      </c>
      <c r="BF142" s="6">
        <v>1</v>
      </c>
      <c r="BG142" s="6">
        <v>1</v>
      </c>
      <c r="BH142" s="6">
        <v>1</v>
      </c>
    </row>
    <row r="143" spans="1:60" s="4" customFormat="1" ht="105" customHeight="1" x14ac:dyDescent="0.3">
      <c r="A143" s="2" t="s">
        <v>5</v>
      </c>
      <c r="B143" s="3" t="s">
        <v>135</v>
      </c>
      <c r="C143" s="3" t="s">
        <v>32</v>
      </c>
      <c r="D143" s="6">
        <v>272</v>
      </c>
      <c r="E143" s="6">
        <v>4</v>
      </c>
      <c r="F143" s="6">
        <v>5</v>
      </c>
      <c r="G143" s="6">
        <v>5</v>
      </c>
      <c r="H143" s="6">
        <v>5</v>
      </c>
      <c r="I143" s="6">
        <v>3</v>
      </c>
      <c r="J143" s="6">
        <v>4</v>
      </c>
      <c r="K143" s="6">
        <v>3</v>
      </c>
      <c r="L143" s="6">
        <v>4</v>
      </c>
      <c r="M143" s="6">
        <v>1</v>
      </c>
      <c r="N143" s="6">
        <v>1</v>
      </c>
      <c r="O143" s="6">
        <v>1</v>
      </c>
      <c r="P143" s="6">
        <v>1</v>
      </c>
      <c r="Q143" s="6"/>
      <c r="R143" s="6">
        <v>0</v>
      </c>
      <c r="S143" s="6"/>
      <c r="T143" s="6">
        <v>0</v>
      </c>
      <c r="U143" s="6"/>
      <c r="V143" s="6">
        <v>0</v>
      </c>
      <c r="W143" s="6"/>
      <c r="X143" s="6">
        <v>0</v>
      </c>
      <c r="Y143" s="6"/>
      <c r="Z143" s="6">
        <v>0</v>
      </c>
      <c r="AA143" s="6"/>
      <c r="AB143" s="6">
        <v>0</v>
      </c>
      <c r="AC143" s="6"/>
      <c r="AD143" s="6">
        <v>0</v>
      </c>
      <c r="AE143" s="6"/>
      <c r="AF143" s="6">
        <v>0</v>
      </c>
      <c r="AG143" s="6">
        <v>2</v>
      </c>
      <c r="AH143" s="6">
        <v>2</v>
      </c>
      <c r="AI143" s="6">
        <v>2</v>
      </c>
      <c r="AJ143" s="6">
        <v>2</v>
      </c>
      <c r="AK143" s="6">
        <v>5</v>
      </c>
      <c r="AL143" s="6">
        <v>5</v>
      </c>
      <c r="AM143" s="6">
        <v>4</v>
      </c>
      <c r="AN143" s="6">
        <v>5</v>
      </c>
      <c r="AO143" s="6"/>
      <c r="AP143" s="6">
        <v>0</v>
      </c>
      <c r="AQ143" s="6"/>
      <c r="AR143" s="6">
        <v>0</v>
      </c>
      <c r="AS143" s="6">
        <v>1</v>
      </c>
      <c r="AT143" s="6">
        <v>1</v>
      </c>
      <c r="AU143" s="6">
        <v>0</v>
      </c>
      <c r="AV143" s="6">
        <v>1</v>
      </c>
      <c r="AW143" s="6">
        <v>1</v>
      </c>
      <c r="AX143" s="6">
        <v>1</v>
      </c>
      <c r="AY143" s="6">
        <v>1</v>
      </c>
      <c r="AZ143" s="6">
        <v>1</v>
      </c>
      <c r="BA143" s="6">
        <v>2</v>
      </c>
      <c r="BB143" s="6">
        <v>2</v>
      </c>
      <c r="BC143" s="6">
        <v>0</v>
      </c>
      <c r="BD143" s="6">
        <v>2</v>
      </c>
      <c r="BE143" s="6"/>
      <c r="BF143" s="6">
        <v>0</v>
      </c>
      <c r="BG143" s="6">
        <v>0</v>
      </c>
      <c r="BH143" s="6">
        <v>0</v>
      </c>
    </row>
    <row r="144" spans="1:60" s="4" customFormat="1" ht="105" customHeight="1" x14ac:dyDescent="0.3">
      <c r="A144" s="2" t="s">
        <v>5</v>
      </c>
      <c r="B144" s="3" t="s">
        <v>136</v>
      </c>
      <c r="C144" s="3" t="s">
        <v>34</v>
      </c>
      <c r="D144" s="6">
        <v>260</v>
      </c>
      <c r="E144" s="6">
        <v>7</v>
      </c>
      <c r="F144" s="6">
        <v>5</v>
      </c>
      <c r="G144" s="6">
        <v>3</v>
      </c>
      <c r="H144" s="6">
        <v>5</v>
      </c>
      <c r="I144" s="6">
        <v>4</v>
      </c>
      <c r="J144" s="6">
        <v>4</v>
      </c>
      <c r="K144" s="6">
        <v>2</v>
      </c>
      <c r="L144" s="6">
        <v>4</v>
      </c>
      <c r="M144" s="6">
        <v>1</v>
      </c>
      <c r="N144" s="6">
        <v>1</v>
      </c>
      <c r="O144" s="6"/>
      <c r="P144" s="6">
        <v>1</v>
      </c>
      <c r="Q144" s="6"/>
      <c r="R144" s="6">
        <v>0</v>
      </c>
      <c r="S144" s="6"/>
      <c r="T144" s="6">
        <v>0</v>
      </c>
      <c r="U144" s="6"/>
      <c r="V144" s="6">
        <v>0</v>
      </c>
      <c r="W144" s="6"/>
      <c r="X144" s="6">
        <v>0</v>
      </c>
      <c r="Y144" s="6"/>
      <c r="Z144" s="6">
        <v>0</v>
      </c>
      <c r="AA144" s="6"/>
      <c r="AB144" s="6">
        <v>0</v>
      </c>
      <c r="AC144" s="6"/>
      <c r="AD144" s="6">
        <v>0</v>
      </c>
      <c r="AE144" s="6"/>
      <c r="AF144" s="6">
        <v>0</v>
      </c>
      <c r="AG144" s="6">
        <v>2</v>
      </c>
      <c r="AH144" s="6">
        <v>2</v>
      </c>
      <c r="AI144" s="6">
        <v>2</v>
      </c>
      <c r="AJ144" s="6">
        <v>2</v>
      </c>
      <c r="AK144" s="6">
        <v>5</v>
      </c>
      <c r="AL144" s="6">
        <v>5</v>
      </c>
      <c r="AM144" s="6">
        <v>7</v>
      </c>
      <c r="AN144" s="6">
        <v>5</v>
      </c>
      <c r="AO144" s="6"/>
      <c r="AP144" s="6">
        <v>0</v>
      </c>
      <c r="AQ144" s="6"/>
      <c r="AR144" s="6">
        <v>0</v>
      </c>
      <c r="AS144" s="6">
        <v>1</v>
      </c>
      <c r="AT144" s="6">
        <v>1</v>
      </c>
      <c r="AU144" s="6">
        <v>2</v>
      </c>
      <c r="AV144" s="6">
        <v>1</v>
      </c>
      <c r="AW144" s="6">
        <v>1</v>
      </c>
      <c r="AX144" s="6">
        <v>1</v>
      </c>
      <c r="AY144" s="6"/>
      <c r="AZ144" s="6">
        <v>1</v>
      </c>
      <c r="BA144" s="6">
        <v>2</v>
      </c>
      <c r="BB144" s="6">
        <v>2</v>
      </c>
      <c r="BC144" s="6">
        <v>0</v>
      </c>
      <c r="BD144" s="6">
        <v>2</v>
      </c>
      <c r="BE144" s="6"/>
      <c r="BF144" s="6">
        <v>0</v>
      </c>
      <c r="BG144" s="6"/>
      <c r="BH144" s="6">
        <v>0</v>
      </c>
    </row>
    <row r="145" spans="1:60" s="4" customFormat="1" ht="105" customHeight="1" x14ac:dyDescent="0.3">
      <c r="A145" s="2" t="s">
        <v>5</v>
      </c>
      <c r="B145" s="3" t="s">
        <v>249</v>
      </c>
      <c r="C145" s="5"/>
      <c r="D145" s="6"/>
      <c r="E145" s="6">
        <v>2</v>
      </c>
      <c r="F145" s="6">
        <v>3</v>
      </c>
      <c r="G145" s="6">
        <v>3</v>
      </c>
      <c r="H145" s="6">
        <v>3</v>
      </c>
      <c r="I145" s="6">
        <v>3</v>
      </c>
      <c r="J145" s="6">
        <v>4</v>
      </c>
      <c r="K145" s="6">
        <v>3</v>
      </c>
      <c r="L145" s="6">
        <v>4</v>
      </c>
      <c r="M145" s="6">
        <v>1</v>
      </c>
      <c r="N145" s="6">
        <v>2</v>
      </c>
      <c r="O145" s="6">
        <v>4</v>
      </c>
      <c r="P145" s="6">
        <v>2</v>
      </c>
      <c r="Q145" s="6">
        <v>1</v>
      </c>
      <c r="R145" s="6">
        <v>1</v>
      </c>
      <c r="S145" s="6"/>
      <c r="T145" s="6">
        <v>1</v>
      </c>
      <c r="U145" s="6">
        <v>6</v>
      </c>
      <c r="V145" s="6">
        <v>6</v>
      </c>
      <c r="W145" s="6">
        <v>2</v>
      </c>
      <c r="X145" s="6">
        <v>6</v>
      </c>
      <c r="Y145" s="6"/>
      <c r="Z145" s="6">
        <v>0</v>
      </c>
      <c r="AA145" s="6"/>
      <c r="AB145" s="6">
        <v>0</v>
      </c>
      <c r="AC145" s="6">
        <v>6</v>
      </c>
      <c r="AD145" s="6">
        <v>6</v>
      </c>
      <c r="AE145" s="6"/>
      <c r="AF145" s="6">
        <v>6</v>
      </c>
      <c r="AG145" s="6">
        <v>3</v>
      </c>
      <c r="AH145" s="6">
        <v>4</v>
      </c>
      <c r="AI145" s="6">
        <v>4</v>
      </c>
      <c r="AJ145" s="6">
        <v>4</v>
      </c>
      <c r="AK145" s="6">
        <v>3</v>
      </c>
      <c r="AL145" s="6">
        <v>5</v>
      </c>
      <c r="AM145" s="6">
        <v>8</v>
      </c>
      <c r="AN145" s="6">
        <v>5</v>
      </c>
      <c r="AO145" s="6">
        <v>1</v>
      </c>
      <c r="AP145" s="6">
        <v>1</v>
      </c>
      <c r="AQ145" s="6">
        <v>1</v>
      </c>
      <c r="AR145" s="6">
        <v>1</v>
      </c>
      <c r="AS145" s="6">
        <v>1</v>
      </c>
      <c r="AT145" s="6">
        <v>1</v>
      </c>
      <c r="AU145" s="6">
        <v>0</v>
      </c>
      <c r="AV145" s="6">
        <v>1</v>
      </c>
      <c r="AW145" s="6">
        <v>1</v>
      </c>
      <c r="AX145" s="6">
        <v>1</v>
      </c>
      <c r="AY145" s="6">
        <v>0</v>
      </c>
      <c r="AZ145" s="6">
        <v>1</v>
      </c>
      <c r="BA145" s="6">
        <v>5</v>
      </c>
      <c r="BB145" s="6">
        <v>5</v>
      </c>
      <c r="BC145" s="6">
        <v>2</v>
      </c>
      <c r="BD145" s="6">
        <v>5</v>
      </c>
      <c r="BE145" s="6">
        <v>1</v>
      </c>
      <c r="BF145" s="6">
        <v>0</v>
      </c>
      <c r="BG145" s="6">
        <v>1</v>
      </c>
      <c r="BH145" s="6">
        <v>1</v>
      </c>
    </row>
    <row r="146" spans="1:60" s="4" customFormat="1" ht="105" customHeight="1" x14ac:dyDescent="0.3">
      <c r="A146" s="2" t="s">
        <v>5</v>
      </c>
      <c r="B146" s="3" t="s">
        <v>180</v>
      </c>
      <c r="C146" s="3" t="s">
        <v>32</v>
      </c>
      <c r="D146" s="6">
        <v>455</v>
      </c>
      <c r="E146" s="6">
        <v>6</v>
      </c>
      <c r="F146" s="6">
        <v>7</v>
      </c>
      <c r="G146" s="6">
        <v>6</v>
      </c>
      <c r="H146" s="6">
        <v>7</v>
      </c>
      <c r="I146" s="6">
        <v>4</v>
      </c>
      <c r="J146" s="6">
        <v>4</v>
      </c>
      <c r="K146" s="6">
        <v>3</v>
      </c>
      <c r="L146" s="6">
        <v>4</v>
      </c>
      <c r="M146" s="6">
        <v>1</v>
      </c>
      <c r="N146" s="6">
        <v>1</v>
      </c>
      <c r="O146" s="6"/>
      <c r="P146" s="6">
        <v>1</v>
      </c>
      <c r="Q146" s="6"/>
      <c r="R146" s="6">
        <v>0</v>
      </c>
      <c r="S146" s="6"/>
      <c r="T146" s="6">
        <v>0</v>
      </c>
      <c r="U146" s="6"/>
      <c r="V146" s="6">
        <v>0</v>
      </c>
      <c r="W146" s="6"/>
      <c r="X146" s="6">
        <v>0</v>
      </c>
      <c r="Y146" s="6"/>
      <c r="Z146" s="6">
        <v>0</v>
      </c>
      <c r="AA146" s="6"/>
      <c r="AB146" s="6">
        <v>0</v>
      </c>
      <c r="AC146" s="6"/>
      <c r="AD146" s="6">
        <v>0</v>
      </c>
      <c r="AE146" s="6"/>
      <c r="AF146" s="6">
        <v>0</v>
      </c>
      <c r="AG146" s="6">
        <v>2</v>
      </c>
      <c r="AH146" s="6">
        <v>2</v>
      </c>
      <c r="AI146" s="6">
        <v>4</v>
      </c>
      <c r="AJ146" s="6">
        <v>2</v>
      </c>
      <c r="AK146" s="6">
        <v>5</v>
      </c>
      <c r="AL146" s="6">
        <v>7</v>
      </c>
      <c r="AM146" s="6">
        <v>6</v>
      </c>
      <c r="AN146" s="6">
        <v>7</v>
      </c>
      <c r="AO146" s="6"/>
      <c r="AP146" s="6">
        <v>0</v>
      </c>
      <c r="AQ146" s="6"/>
      <c r="AR146" s="6">
        <v>0</v>
      </c>
      <c r="AS146" s="6">
        <v>2</v>
      </c>
      <c r="AT146" s="6">
        <v>2</v>
      </c>
      <c r="AU146" s="6">
        <v>0</v>
      </c>
      <c r="AV146" s="6">
        <v>2</v>
      </c>
      <c r="AW146" s="6">
        <v>1</v>
      </c>
      <c r="AX146" s="6">
        <v>1</v>
      </c>
      <c r="AY146" s="6">
        <v>4</v>
      </c>
      <c r="AZ146" s="6">
        <v>4</v>
      </c>
      <c r="BA146" s="6">
        <v>2</v>
      </c>
      <c r="BB146" s="6">
        <v>2</v>
      </c>
      <c r="BC146" s="6">
        <v>0</v>
      </c>
      <c r="BD146" s="6">
        <v>2</v>
      </c>
      <c r="BE146" s="6">
        <v>1</v>
      </c>
      <c r="BF146" s="6">
        <v>0</v>
      </c>
      <c r="BG146" s="6">
        <v>1</v>
      </c>
      <c r="BH146" s="6">
        <v>1</v>
      </c>
    </row>
    <row r="147" spans="1:60" s="4" customFormat="1" ht="105" customHeight="1" x14ac:dyDescent="0.3">
      <c r="A147" s="2" t="s">
        <v>5</v>
      </c>
      <c r="B147" s="3" t="s">
        <v>188</v>
      </c>
      <c r="C147" s="3" t="s">
        <v>34</v>
      </c>
      <c r="D147" s="6">
        <v>167</v>
      </c>
      <c r="E147" s="6">
        <v>5</v>
      </c>
      <c r="F147" s="6">
        <v>4</v>
      </c>
      <c r="G147" s="6">
        <v>3</v>
      </c>
      <c r="H147" s="6">
        <v>4</v>
      </c>
      <c r="I147" s="6">
        <v>4</v>
      </c>
      <c r="J147" s="6">
        <v>3</v>
      </c>
      <c r="K147" s="6">
        <v>2</v>
      </c>
      <c r="L147" s="6">
        <v>3</v>
      </c>
      <c r="M147" s="6">
        <v>1</v>
      </c>
      <c r="N147" s="6">
        <v>1</v>
      </c>
      <c r="O147" s="6"/>
      <c r="P147" s="6">
        <v>1</v>
      </c>
      <c r="Q147" s="6"/>
      <c r="R147" s="6">
        <v>0</v>
      </c>
      <c r="S147" s="6"/>
      <c r="T147" s="6">
        <v>0</v>
      </c>
      <c r="U147" s="6"/>
      <c r="V147" s="6">
        <v>0</v>
      </c>
      <c r="W147" s="6"/>
      <c r="X147" s="6">
        <v>0</v>
      </c>
      <c r="Y147" s="6"/>
      <c r="Z147" s="6">
        <v>0</v>
      </c>
      <c r="AA147" s="6"/>
      <c r="AB147" s="6">
        <v>0</v>
      </c>
      <c r="AC147" s="6"/>
      <c r="AD147" s="6">
        <v>0</v>
      </c>
      <c r="AE147" s="6"/>
      <c r="AF147" s="6">
        <v>0</v>
      </c>
      <c r="AG147" s="6">
        <v>2</v>
      </c>
      <c r="AH147" s="6">
        <v>2</v>
      </c>
      <c r="AI147" s="6">
        <v>1</v>
      </c>
      <c r="AJ147" s="6">
        <v>2</v>
      </c>
      <c r="AK147" s="6">
        <v>5</v>
      </c>
      <c r="AL147" s="6">
        <v>4</v>
      </c>
      <c r="AM147" s="6">
        <v>3</v>
      </c>
      <c r="AN147" s="6">
        <v>4</v>
      </c>
      <c r="AO147" s="6"/>
      <c r="AP147" s="6">
        <v>0</v>
      </c>
      <c r="AQ147" s="6"/>
      <c r="AR147" s="6">
        <v>0</v>
      </c>
      <c r="AS147" s="6">
        <v>1</v>
      </c>
      <c r="AT147" s="6">
        <v>1</v>
      </c>
      <c r="AU147" s="6">
        <v>0</v>
      </c>
      <c r="AV147" s="6">
        <v>1</v>
      </c>
      <c r="AW147" s="6">
        <v>1</v>
      </c>
      <c r="AX147" s="6">
        <v>1</v>
      </c>
      <c r="AY147" s="6"/>
      <c r="AZ147" s="6"/>
      <c r="BA147" s="6">
        <v>2</v>
      </c>
      <c r="BB147" s="6">
        <v>2</v>
      </c>
      <c r="BC147" s="6"/>
      <c r="BD147" s="6">
        <v>2</v>
      </c>
      <c r="BE147" s="6"/>
      <c r="BF147" s="6">
        <v>0</v>
      </c>
      <c r="BG147" s="6">
        <v>0</v>
      </c>
      <c r="BH147" s="6">
        <v>0</v>
      </c>
    </row>
    <row r="148" spans="1:60" s="4" customFormat="1" ht="105" customHeight="1" x14ac:dyDescent="0.3">
      <c r="A148" s="2" t="s">
        <v>3</v>
      </c>
      <c r="B148" s="3" t="s">
        <v>31</v>
      </c>
      <c r="C148" s="3" t="s">
        <v>32</v>
      </c>
      <c r="D148" s="6">
        <v>276</v>
      </c>
      <c r="E148" s="6">
        <v>4</v>
      </c>
      <c r="F148" s="6">
        <v>4</v>
      </c>
      <c r="G148" s="6">
        <v>3</v>
      </c>
      <c r="H148" s="6">
        <v>4</v>
      </c>
      <c r="I148" s="6">
        <v>3</v>
      </c>
      <c r="J148" s="6">
        <v>3</v>
      </c>
      <c r="K148" s="6">
        <v>5</v>
      </c>
      <c r="L148" s="6">
        <v>3</v>
      </c>
      <c r="M148" s="6">
        <v>1</v>
      </c>
      <c r="N148" s="6">
        <v>1</v>
      </c>
      <c r="O148" s="6">
        <v>2</v>
      </c>
      <c r="P148" s="6">
        <v>1</v>
      </c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>
        <v>1</v>
      </c>
      <c r="AE148" s="6"/>
      <c r="AF148" s="6">
        <v>1</v>
      </c>
      <c r="AG148" s="6">
        <v>2</v>
      </c>
      <c r="AH148" s="6">
        <v>2</v>
      </c>
      <c r="AI148" s="6">
        <v>5</v>
      </c>
      <c r="AJ148" s="6">
        <v>2</v>
      </c>
      <c r="AK148" s="6">
        <v>5</v>
      </c>
      <c r="AL148" s="6">
        <v>5</v>
      </c>
      <c r="AM148" s="6">
        <v>7</v>
      </c>
      <c r="AN148" s="6">
        <v>5</v>
      </c>
      <c r="AO148" s="6"/>
      <c r="AP148" s="6"/>
      <c r="AQ148" s="6"/>
      <c r="AR148" s="6"/>
      <c r="AS148" s="6">
        <v>1</v>
      </c>
      <c r="AT148" s="6">
        <v>1</v>
      </c>
      <c r="AU148" s="6">
        <v>1</v>
      </c>
      <c r="AV148" s="6">
        <v>1</v>
      </c>
      <c r="AW148" s="6">
        <v>1</v>
      </c>
      <c r="AX148" s="6">
        <v>1</v>
      </c>
      <c r="AY148" s="6">
        <v>0</v>
      </c>
      <c r="AZ148" s="6">
        <v>1</v>
      </c>
      <c r="BA148" s="6">
        <v>2</v>
      </c>
      <c r="BB148" s="6">
        <v>2</v>
      </c>
      <c r="BC148" s="6">
        <v>0</v>
      </c>
      <c r="BD148" s="6">
        <v>2</v>
      </c>
      <c r="BE148" s="6"/>
      <c r="BF148" s="6"/>
      <c r="BG148" s="6">
        <v>1</v>
      </c>
      <c r="BH148" s="6">
        <v>1</v>
      </c>
    </row>
    <row r="149" spans="1:60" s="4" customFormat="1" ht="105" customHeight="1" x14ac:dyDescent="0.3">
      <c r="A149" s="2" t="s">
        <v>3</v>
      </c>
      <c r="B149" s="3" t="s">
        <v>45</v>
      </c>
      <c r="C149" s="3" t="s">
        <v>34</v>
      </c>
      <c r="D149" s="6">
        <v>372</v>
      </c>
      <c r="E149" s="6">
        <v>9</v>
      </c>
      <c r="F149" s="6">
        <v>9</v>
      </c>
      <c r="G149" s="6">
        <v>10</v>
      </c>
      <c r="H149" s="6">
        <v>9</v>
      </c>
      <c r="I149" s="6">
        <v>4</v>
      </c>
      <c r="J149" s="6">
        <v>4</v>
      </c>
      <c r="K149" s="6">
        <v>4</v>
      </c>
      <c r="L149" s="6">
        <v>4</v>
      </c>
      <c r="M149" s="6">
        <v>1</v>
      </c>
      <c r="N149" s="6">
        <v>1</v>
      </c>
      <c r="O149" s="6">
        <v>0</v>
      </c>
      <c r="P149" s="6">
        <v>1</v>
      </c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>
        <v>2</v>
      </c>
      <c r="AH149" s="6">
        <v>2</v>
      </c>
      <c r="AI149" s="6">
        <v>3</v>
      </c>
      <c r="AJ149" s="6">
        <v>2</v>
      </c>
      <c r="AK149" s="6">
        <v>5</v>
      </c>
      <c r="AL149" s="6">
        <v>5</v>
      </c>
      <c r="AM149" s="6">
        <v>8</v>
      </c>
      <c r="AN149" s="6">
        <v>5</v>
      </c>
      <c r="AO149" s="6"/>
      <c r="AP149" s="6"/>
      <c r="AQ149" s="6"/>
      <c r="AR149" s="6"/>
      <c r="AS149" s="6">
        <v>1</v>
      </c>
      <c r="AT149" s="6">
        <v>1</v>
      </c>
      <c r="AU149" s="6">
        <v>2</v>
      </c>
      <c r="AV149" s="6">
        <v>1</v>
      </c>
      <c r="AW149" s="6">
        <v>1</v>
      </c>
      <c r="AX149" s="6">
        <v>1</v>
      </c>
      <c r="AY149" s="6"/>
      <c r="AZ149" s="6">
        <v>1</v>
      </c>
      <c r="BA149" s="6">
        <v>2</v>
      </c>
      <c r="BB149" s="6">
        <v>2</v>
      </c>
      <c r="BC149" s="6">
        <v>0</v>
      </c>
      <c r="BD149" s="6">
        <v>2</v>
      </c>
      <c r="BE149" s="6">
        <v>1</v>
      </c>
      <c r="BF149" s="6">
        <v>1</v>
      </c>
      <c r="BG149" s="6">
        <v>0</v>
      </c>
      <c r="BH149" s="6"/>
    </row>
    <row r="150" spans="1:60" s="4" customFormat="1" ht="105" customHeight="1" x14ac:dyDescent="0.3">
      <c r="A150" s="2" t="s">
        <v>3</v>
      </c>
      <c r="B150" s="3" t="s">
        <v>49</v>
      </c>
      <c r="C150" s="3" t="s">
        <v>32</v>
      </c>
      <c r="D150" s="6">
        <v>435</v>
      </c>
      <c r="E150" s="6">
        <v>6</v>
      </c>
      <c r="F150" s="6">
        <v>6</v>
      </c>
      <c r="G150" s="6">
        <v>4</v>
      </c>
      <c r="H150" s="6">
        <v>6</v>
      </c>
      <c r="I150" s="6">
        <v>4</v>
      </c>
      <c r="J150" s="6">
        <v>4</v>
      </c>
      <c r="K150" s="6">
        <v>3</v>
      </c>
      <c r="L150" s="6">
        <v>4</v>
      </c>
      <c r="M150" s="6">
        <v>1</v>
      </c>
      <c r="N150" s="6">
        <v>1</v>
      </c>
      <c r="O150" s="6">
        <v>2</v>
      </c>
      <c r="P150" s="6">
        <v>1</v>
      </c>
      <c r="Q150" s="6"/>
      <c r="R150" s="6"/>
      <c r="S150" s="6">
        <v>0</v>
      </c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>
        <v>2</v>
      </c>
      <c r="AH150" s="6">
        <v>2</v>
      </c>
      <c r="AI150" s="6">
        <v>5</v>
      </c>
      <c r="AJ150" s="6">
        <v>2</v>
      </c>
      <c r="AK150" s="6">
        <v>5</v>
      </c>
      <c r="AL150" s="6">
        <v>5</v>
      </c>
      <c r="AM150" s="6">
        <v>8</v>
      </c>
      <c r="AN150" s="6">
        <v>5</v>
      </c>
      <c r="AO150" s="6"/>
      <c r="AP150" s="6"/>
      <c r="AQ150" s="6"/>
      <c r="AR150" s="6"/>
      <c r="AS150" s="6">
        <v>2</v>
      </c>
      <c r="AT150" s="6">
        <v>2</v>
      </c>
      <c r="AU150" s="6">
        <v>0</v>
      </c>
      <c r="AV150" s="6">
        <v>2</v>
      </c>
      <c r="AW150" s="6">
        <v>1</v>
      </c>
      <c r="AX150" s="6">
        <v>1</v>
      </c>
      <c r="AY150" s="6">
        <v>1</v>
      </c>
      <c r="AZ150" s="6">
        <v>1</v>
      </c>
      <c r="BA150" s="6">
        <v>2</v>
      </c>
      <c r="BB150" s="6">
        <v>2</v>
      </c>
      <c r="BC150" s="6">
        <v>1</v>
      </c>
      <c r="BD150" s="6">
        <v>2</v>
      </c>
      <c r="BE150" s="6">
        <v>1</v>
      </c>
      <c r="BF150" s="6">
        <v>1</v>
      </c>
      <c r="BG150" s="6">
        <v>1</v>
      </c>
      <c r="BH150" s="6">
        <v>1</v>
      </c>
    </row>
    <row r="151" spans="1:60" s="4" customFormat="1" ht="105" customHeight="1" x14ac:dyDescent="0.3">
      <c r="A151" s="2" t="s">
        <v>3</v>
      </c>
      <c r="B151" s="3" t="s">
        <v>62</v>
      </c>
      <c r="C151" s="3" t="s">
        <v>32</v>
      </c>
      <c r="D151" s="6">
        <v>335</v>
      </c>
      <c r="E151" s="6">
        <v>5</v>
      </c>
      <c r="F151" s="6">
        <v>5</v>
      </c>
      <c r="G151" s="6">
        <v>3</v>
      </c>
      <c r="H151" s="6">
        <v>5</v>
      </c>
      <c r="I151" s="6">
        <v>3</v>
      </c>
      <c r="J151" s="6">
        <v>3</v>
      </c>
      <c r="K151" s="6">
        <v>1</v>
      </c>
      <c r="L151" s="6">
        <v>3</v>
      </c>
      <c r="M151" s="6">
        <v>1</v>
      </c>
      <c r="N151" s="6">
        <v>1</v>
      </c>
      <c r="O151" s="6"/>
      <c r="P151" s="6">
        <v>1</v>
      </c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>
        <v>2</v>
      </c>
      <c r="AH151" s="6">
        <v>2</v>
      </c>
      <c r="AI151" s="6">
        <v>2</v>
      </c>
      <c r="AJ151" s="6">
        <v>2</v>
      </c>
      <c r="AK151" s="6">
        <v>5</v>
      </c>
      <c r="AL151" s="6">
        <v>5</v>
      </c>
      <c r="AM151" s="6">
        <v>6</v>
      </c>
      <c r="AN151" s="6">
        <v>5</v>
      </c>
      <c r="AO151" s="6"/>
      <c r="AP151" s="6"/>
      <c r="AQ151" s="6"/>
      <c r="AR151" s="6"/>
      <c r="AS151" s="6">
        <v>1</v>
      </c>
      <c r="AT151" s="6">
        <v>1</v>
      </c>
      <c r="AU151" s="6">
        <v>1</v>
      </c>
      <c r="AV151" s="6">
        <v>1</v>
      </c>
      <c r="AW151" s="6">
        <v>1</v>
      </c>
      <c r="AX151" s="6">
        <v>1</v>
      </c>
      <c r="AY151" s="6"/>
      <c r="AZ151" s="6">
        <v>1</v>
      </c>
      <c r="BA151" s="6">
        <v>2</v>
      </c>
      <c r="BB151" s="6">
        <v>2</v>
      </c>
      <c r="BC151" s="6">
        <v>0</v>
      </c>
      <c r="BD151" s="6">
        <v>2</v>
      </c>
      <c r="BE151" s="6">
        <v>1</v>
      </c>
      <c r="BF151" s="6">
        <v>1</v>
      </c>
      <c r="BG151" s="6">
        <v>0</v>
      </c>
      <c r="BH151" s="6"/>
    </row>
    <row r="152" spans="1:60" s="4" customFormat="1" ht="105" customHeight="1" x14ac:dyDescent="0.3">
      <c r="A152" s="2" t="s">
        <v>3</v>
      </c>
      <c r="B152" s="3" t="s">
        <v>63</v>
      </c>
      <c r="C152" s="3" t="s">
        <v>32</v>
      </c>
      <c r="D152" s="6">
        <v>181</v>
      </c>
      <c r="E152" s="6">
        <v>3</v>
      </c>
      <c r="F152" s="6">
        <v>3</v>
      </c>
      <c r="G152" s="6">
        <v>5</v>
      </c>
      <c r="H152" s="6">
        <v>3</v>
      </c>
      <c r="I152" s="6">
        <v>3</v>
      </c>
      <c r="J152" s="6">
        <v>3</v>
      </c>
      <c r="K152" s="6">
        <v>3</v>
      </c>
      <c r="L152" s="6">
        <v>3</v>
      </c>
      <c r="M152" s="6">
        <v>1</v>
      </c>
      <c r="N152" s="6">
        <v>1</v>
      </c>
      <c r="O152" s="6">
        <v>3</v>
      </c>
      <c r="P152" s="6">
        <v>1</v>
      </c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>
        <v>2</v>
      </c>
      <c r="AH152" s="6">
        <v>2</v>
      </c>
      <c r="AI152" s="6">
        <v>4</v>
      </c>
      <c r="AJ152" s="6">
        <v>2</v>
      </c>
      <c r="AK152" s="6">
        <v>5</v>
      </c>
      <c r="AL152" s="6">
        <v>5</v>
      </c>
      <c r="AM152" s="6">
        <v>5</v>
      </c>
      <c r="AN152" s="6">
        <v>5</v>
      </c>
      <c r="AO152" s="6"/>
      <c r="AP152" s="6"/>
      <c r="AQ152" s="6"/>
      <c r="AR152" s="6"/>
      <c r="AS152" s="6">
        <v>1</v>
      </c>
      <c r="AT152" s="6">
        <v>1</v>
      </c>
      <c r="AU152" s="6">
        <v>0</v>
      </c>
      <c r="AV152" s="6">
        <v>1</v>
      </c>
      <c r="AW152" s="6">
        <v>1</v>
      </c>
      <c r="AX152" s="6">
        <v>1</v>
      </c>
      <c r="AY152" s="6"/>
      <c r="AZ152" s="6">
        <v>1</v>
      </c>
      <c r="BA152" s="6">
        <v>2</v>
      </c>
      <c r="BB152" s="6">
        <v>2</v>
      </c>
      <c r="BC152" s="6">
        <v>0</v>
      </c>
      <c r="BD152" s="6">
        <v>2</v>
      </c>
      <c r="BE152" s="6"/>
      <c r="BF152" s="6"/>
      <c r="BG152" s="6">
        <v>2</v>
      </c>
      <c r="BH152" s="6">
        <v>2</v>
      </c>
    </row>
    <row r="153" spans="1:60" s="4" customFormat="1" ht="105" customHeight="1" x14ac:dyDescent="0.3">
      <c r="A153" s="2" t="s">
        <v>3</v>
      </c>
      <c r="B153" s="3" t="s">
        <v>69</v>
      </c>
      <c r="C153" s="3" t="s">
        <v>32</v>
      </c>
      <c r="D153" s="6">
        <v>44</v>
      </c>
      <c r="E153" s="6">
        <v>2</v>
      </c>
      <c r="F153" s="6">
        <v>2</v>
      </c>
      <c r="G153" s="6">
        <v>2</v>
      </c>
      <c r="H153" s="6">
        <v>2</v>
      </c>
      <c r="I153" s="6">
        <v>2</v>
      </c>
      <c r="J153" s="6">
        <v>2</v>
      </c>
      <c r="K153" s="6">
        <v>2</v>
      </c>
      <c r="L153" s="6">
        <v>2</v>
      </c>
      <c r="M153" s="6">
        <v>1</v>
      </c>
      <c r="N153" s="6">
        <v>1</v>
      </c>
      <c r="O153" s="6"/>
      <c r="P153" s="6">
        <v>1</v>
      </c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>
        <v>2</v>
      </c>
      <c r="AH153" s="6">
        <v>2</v>
      </c>
      <c r="AI153" s="6">
        <v>1</v>
      </c>
      <c r="AJ153" s="6">
        <v>2</v>
      </c>
      <c r="AK153" s="6">
        <v>4</v>
      </c>
      <c r="AL153" s="6">
        <v>3</v>
      </c>
      <c r="AM153" s="6">
        <v>4</v>
      </c>
      <c r="AN153" s="6">
        <v>3</v>
      </c>
      <c r="AO153" s="6"/>
      <c r="AP153" s="6"/>
      <c r="AQ153" s="6"/>
      <c r="AR153" s="6"/>
      <c r="AS153" s="6"/>
      <c r="AT153" s="6"/>
      <c r="AU153" s="6">
        <v>1</v>
      </c>
      <c r="AV153" s="6"/>
      <c r="AW153" s="6">
        <v>1</v>
      </c>
      <c r="AX153" s="6">
        <v>1</v>
      </c>
      <c r="AY153" s="6"/>
      <c r="AZ153" s="6"/>
      <c r="BA153" s="6">
        <v>2</v>
      </c>
      <c r="BB153" s="6">
        <v>2</v>
      </c>
      <c r="BC153" s="6">
        <v>0</v>
      </c>
      <c r="BD153" s="6">
        <v>2</v>
      </c>
      <c r="BE153" s="6"/>
      <c r="BF153" s="6"/>
      <c r="BG153" s="6"/>
      <c r="BH153" s="6"/>
    </row>
    <row r="154" spans="1:60" s="4" customFormat="1" ht="105" customHeight="1" x14ac:dyDescent="0.3">
      <c r="A154" s="2" t="s">
        <v>3</v>
      </c>
      <c r="B154" s="3" t="s">
        <v>71</v>
      </c>
      <c r="C154" s="3" t="s">
        <v>32</v>
      </c>
      <c r="D154" s="6">
        <v>138</v>
      </c>
      <c r="E154" s="6">
        <v>3</v>
      </c>
      <c r="F154" s="6">
        <v>3</v>
      </c>
      <c r="G154" s="6">
        <v>3</v>
      </c>
      <c r="H154" s="6">
        <v>3</v>
      </c>
      <c r="I154" s="6">
        <v>3</v>
      </c>
      <c r="J154" s="6">
        <v>3</v>
      </c>
      <c r="K154" s="6">
        <v>2</v>
      </c>
      <c r="L154" s="6">
        <v>3</v>
      </c>
      <c r="M154" s="6">
        <v>1</v>
      </c>
      <c r="N154" s="6">
        <v>1</v>
      </c>
      <c r="O154" s="6"/>
      <c r="P154" s="6">
        <v>1</v>
      </c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>
        <v>2</v>
      </c>
      <c r="AH154" s="6">
        <v>2</v>
      </c>
      <c r="AI154" s="6">
        <v>3</v>
      </c>
      <c r="AJ154" s="6">
        <v>2</v>
      </c>
      <c r="AK154" s="6">
        <v>5</v>
      </c>
      <c r="AL154" s="6">
        <v>5</v>
      </c>
      <c r="AM154" s="6">
        <v>5</v>
      </c>
      <c r="AN154" s="6">
        <v>5</v>
      </c>
      <c r="AO154" s="6"/>
      <c r="AP154" s="6"/>
      <c r="AQ154" s="6"/>
      <c r="AR154" s="6"/>
      <c r="AS154" s="6">
        <v>1</v>
      </c>
      <c r="AT154" s="6">
        <v>1</v>
      </c>
      <c r="AU154" s="6">
        <v>1</v>
      </c>
      <c r="AV154" s="6">
        <v>1</v>
      </c>
      <c r="AW154" s="6">
        <v>1</v>
      </c>
      <c r="AX154" s="6">
        <v>1</v>
      </c>
      <c r="AY154" s="6"/>
      <c r="AZ154" s="6">
        <v>1</v>
      </c>
      <c r="BA154" s="6">
        <v>2</v>
      </c>
      <c r="BB154" s="6">
        <v>2</v>
      </c>
      <c r="BC154" s="6">
        <v>0</v>
      </c>
      <c r="BD154" s="6">
        <v>2</v>
      </c>
      <c r="BE154" s="6"/>
      <c r="BF154" s="6"/>
      <c r="BG154" s="6">
        <v>1</v>
      </c>
      <c r="BH154" s="6">
        <v>1</v>
      </c>
    </row>
    <row r="155" spans="1:60" s="4" customFormat="1" ht="105" customHeight="1" x14ac:dyDescent="0.3">
      <c r="A155" s="2" t="s">
        <v>3</v>
      </c>
      <c r="B155" s="3" t="s">
        <v>72</v>
      </c>
      <c r="C155" s="5" t="s">
        <v>32</v>
      </c>
      <c r="D155" s="6">
        <v>313</v>
      </c>
      <c r="E155" s="6">
        <v>5</v>
      </c>
      <c r="F155" s="6">
        <v>5</v>
      </c>
      <c r="G155" s="6">
        <v>4</v>
      </c>
      <c r="H155" s="6">
        <v>5</v>
      </c>
      <c r="I155" s="6">
        <v>3</v>
      </c>
      <c r="J155" s="6">
        <v>3</v>
      </c>
      <c r="K155" s="6">
        <v>3</v>
      </c>
      <c r="L155" s="6">
        <v>3</v>
      </c>
      <c r="M155" s="6">
        <v>1</v>
      </c>
      <c r="N155" s="6">
        <v>1</v>
      </c>
      <c r="O155" s="6">
        <v>2</v>
      </c>
      <c r="P155" s="6">
        <v>1</v>
      </c>
      <c r="Q155" s="6"/>
      <c r="R155" s="6"/>
      <c r="S155" s="6">
        <v>1</v>
      </c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>
        <v>1</v>
      </c>
      <c r="AE155" s="6"/>
      <c r="AF155" s="6">
        <v>1</v>
      </c>
      <c r="AG155" s="6">
        <v>2</v>
      </c>
      <c r="AH155" s="6">
        <v>2</v>
      </c>
      <c r="AI155" s="6">
        <v>3</v>
      </c>
      <c r="AJ155" s="6">
        <v>2</v>
      </c>
      <c r="AK155" s="6">
        <v>5</v>
      </c>
      <c r="AL155" s="6">
        <v>5</v>
      </c>
      <c r="AM155" s="6">
        <v>8</v>
      </c>
      <c r="AN155" s="6">
        <v>5</v>
      </c>
      <c r="AO155" s="6"/>
      <c r="AP155" s="6"/>
      <c r="AQ155" s="6"/>
      <c r="AR155" s="6"/>
      <c r="AS155" s="6">
        <v>1</v>
      </c>
      <c r="AT155" s="6">
        <v>1</v>
      </c>
      <c r="AU155" s="6">
        <v>1</v>
      </c>
      <c r="AV155" s="6">
        <v>1</v>
      </c>
      <c r="AW155" s="6">
        <v>1</v>
      </c>
      <c r="AX155" s="6">
        <v>1</v>
      </c>
      <c r="AY155" s="6">
        <v>2</v>
      </c>
      <c r="AZ155" s="6">
        <v>2</v>
      </c>
      <c r="BA155" s="6">
        <v>2</v>
      </c>
      <c r="BB155" s="6">
        <v>2</v>
      </c>
      <c r="BC155" s="6">
        <v>2</v>
      </c>
      <c r="BD155" s="6">
        <v>2</v>
      </c>
      <c r="BE155" s="6">
        <v>1</v>
      </c>
      <c r="BF155" s="6">
        <v>1</v>
      </c>
      <c r="BG155" s="6">
        <v>2</v>
      </c>
      <c r="BH155" s="6">
        <v>2</v>
      </c>
    </row>
    <row r="156" spans="1:60" s="4" customFormat="1" ht="105" customHeight="1" x14ac:dyDescent="0.3">
      <c r="A156" s="2" t="s">
        <v>3</v>
      </c>
      <c r="B156" s="3" t="s">
        <v>83</v>
      </c>
      <c r="C156" s="3" t="s">
        <v>32</v>
      </c>
      <c r="D156" s="6">
        <v>166</v>
      </c>
      <c r="E156" s="6">
        <v>3</v>
      </c>
      <c r="F156" s="6">
        <v>3</v>
      </c>
      <c r="G156" s="6">
        <v>3</v>
      </c>
      <c r="H156" s="6">
        <v>3</v>
      </c>
      <c r="I156" s="6">
        <v>3</v>
      </c>
      <c r="J156" s="6">
        <v>3</v>
      </c>
      <c r="K156" s="6">
        <v>3</v>
      </c>
      <c r="L156" s="6">
        <v>3</v>
      </c>
      <c r="M156" s="6">
        <v>1</v>
      </c>
      <c r="N156" s="6">
        <v>1</v>
      </c>
      <c r="O156" s="6"/>
      <c r="P156" s="6">
        <v>1</v>
      </c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>
        <v>2</v>
      </c>
      <c r="AH156" s="6">
        <v>2</v>
      </c>
      <c r="AI156" s="6">
        <v>3</v>
      </c>
      <c r="AJ156" s="6">
        <v>2</v>
      </c>
      <c r="AK156" s="6">
        <v>5</v>
      </c>
      <c r="AL156" s="6">
        <v>5</v>
      </c>
      <c r="AM156" s="6">
        <v>5</v>
      </c>
      <c r="AN156" s="6">
        <v>5</v>
      </c>
      <c r="AO156" s="6"/>
      <c r="AP156" s="6"/>
      <c r="AQ156" s="6"/>
      <c r="AR156" s="6"/>
      <c r="AS156" s="6">
        <v>1</v>
      </c>
      <c r="AT156" s="6">
        <v>1</v>
      </c>
      <c r="AU156" s="6">
        <v>1</v>
      </c>
      <c r="AV156" s="6">
        <v>1</v>
      </c>
      <c r="AW156" s="6">
        <v>1</v>
      </c>
      <c r="AX156" s="6">
        <v>1</v>
      </c>
      <c r="AY156" s="6"/>
      <c r="AZ156" s="6">
        <v>1</v>
      </c>
      <c r="BA156" s="6">
        <v>2</v>
      </c>
      <c r="BB156" s="6">
        <v>2</v>
      </c>
      <c r="BC156" s="6">
        <v>0</v>
      </c>
      <c r="BD156" s="6">
        <v>2</v>
      </c>
      <c r="BE156" s="6"/>
      <c r="BF156" s="6"/>
      <c r="BG156" s="6">
        <v>1</v>
      </c>
      <c r="BH156" s="6">
        <v>1</v>
      </c>
    </row>
    <row r="157" spans="1:60" s="4" customFormat="1" ht="105" customHeight="1" x14ac:dyDescent="0.3">
      <c r="A157" s="2" t="s">
        <v>3</v>
      </c>
      <c r="B157" s="3" t="s">
        <v>84</v>
      </c>
      <c r="C157" s="3" t="s">
        <v>34</v>
      </c>
      <c r="D157" s="6">
        <v>94</v>
      </c>
      <c r="E157" s="6">
        <v>3</v>
      </c>
      <c r="F157" s="6">
        <v>3</v>
      </c>
      <c r="G157" s="6">
        <v>3</v>
      </c>
      <c r="H157" s="6">
        <v>3</v>
      </c>
      <c r="I157" s="6">
        <v>3</v>
      </c>
      <c r="J157" s="6">
        <v>3</v>
      </c>
      <c r="K157" s="6">
        <v>2</v>
      </c>
      <c r="L157" s="6">
        <v>3</v>
      </c>
      <c r="M157" s="6">
        <v>1</v>
      </c>
      <c r="N157" s="6">
        <v>1</v>
      </c>
      <c r="O157" s="6">
        <v>0</v>
      </c>
      <c r="P157" s="6">
        <v>1</v>
      </c>
      <c r="Q157" s="6"/>
      <c r="R157" s="6"/>
      <c r="S157" s="6"/>
      <c r="T157" s="6"/>
      <c r="U157" s="6"/>
      <c r="V157" s="6"/>
      <c r="W157" s="6">
        <v>1</v>
      </c>
      <c r="X157" s="6"/>
      <c r="Y157" s="6"/>
      <c r="Z157" s="6"/>
      <c r="AA157" s="6"/>
      <c r="AB157" s="6"/>
      <c r="AC157" s="6"/>
      <c r="AD157" s="6"/>
      <c r="AE157" s="6"/>
      <c r="AF157" s="6"/>
      <c r="AG157" s="6">
        <v>2</v>
      </c>
      <c r="AH157" s="6">
        <v>2</v>
      </c>
      <c r="AI157" s="6">
        <v>2</v>
      </c>
      <c r="AJ157" s="6">
        <v>2</v>
      </c>
      <c r="AK157" s="6">
        <v>4</v>
      </c>
      <c r="AL157" s="6">
        <v>3</v>
      </c>
      <c r="AM157" s="6">
        <v>5</v>
      </c>
      <c r="AN157" s="6">
        <v>3</v>
      </c>
      <c r="AO157" s="6"/>
      <c r="AP157" s="6"/>
      <c r="AQ157" s="6"/>
      <c r="AR157" s="6"/>
      <c r="AS157" s="6"/>
      <c r="AT157" s="6"/>
      <c r="AU157" s="6">
        <v>0</v>
      </c>
      <c r="AV157" s="6"/>
      <c r="AW157" s="6">
        <v>1</v>
      </c>
      <c r="AX157" s="6">
        <v>1</v>
      </c>
      <c r="AY157" s="6"/>
      <c r="AZ157" s="6"/>
      <c r="BA157" s="6">
        <v>2</v>
      </c>
      <c r="BB157" s="6">
        <v>2</v>
      </c>
      <c r="BC157" s="6">
        <v>0</v>
      </c>
      <c r="BD157" s="6">
        <v>2</v>
      </c>
      <c r="BE157" s="6"/>
      <c r="BF157" s="6"/>
      <c r="BG157" s="6">
        <v>1</v>
      </c>
      <c r="BH157" s="6">
        <v>1</v>
      </c>
    </row>
    <row r="158" spans="1:60" s="4" customFormat="1" ht="105" customHeight="1" x14ac:dyDescent="0.3">
      <c r="A158" s="2" t="s">
        <v>3</v>
      </c>
      <c r="B158" s="3" t="s">
        <v>94</v>
      </c>
      <c r="C158" s="3" t="s">
        <v>32</v>
      </c>
      <c r="D158" s="6">
        <v>48</v>
      </c>
      <c r="E158" s="6">
        <v>2</v>
      </c>
      <c r="F158" s="6">
        <v>2</v>
      </c>
      <c r="G158" s="6">
        <v>1</v>
      </c>
      <c r="H158" s="6">
        <v>2</v>
      </c>
      <c r="I158" s="6">
        <v>2</v>
      </c>
      <c r="J158" s="6">
        <v>2</v>
      </c>
      <c r="K158" s="6">
        <v>1</v>
      </c>
      <c r="L158" s="6">
        <v>2</v>
      </c>
      <c r="M158" s="6">
        <v>1</v>
      </c>
      <c r="N158" s="6">
        <v>1</v>
      </c>
      <c r="O158" s="6">
        <v>0</v>
      </c>
      <c r="P158" s="6">
        <v>1</v>
      </c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>
        <v>2</v>
      </c>
      <c r="AH158" s="6">
        <v>2</v>
      </c>
      <c r="AI158" s="6">
        <v>1</v>
      </c>
      <c r="AJ158" s="6">
        <v>2</v>
      </c>
      <c r="AK158" s="6">
        <v>4</v>
      </c>
      <c r="AL158" s="6">
        <v>3</v>
      </c>
      <c r="AM158" s="6">
        <v>0</v>
      </c>
      <c r="AN158" s="6">
        <v>3</v>
      </c>
      <c r="AO158" s="6"/>
      <c r="AP158" s="6"/>
      <c r="AQ158" s="6"/>
      <c r="AR158" s="6"/>
      <c r="AS158" s="6"/>
      <c r="AT158" s="6"/>
      <c r="AU158" s="6">
        <v>0</v>
      </c>
      <c r="AV158" s="6"/>
      <c r="AW158" s="6">
        <v>1</v>
      </c>
      <c r="AX158" s="6">
        <v>1</v>
      </c>
      <c r="AY158" s="6"/>
      <c r="AZ158" s="6"/>
      <c r="BA158" s="6">
        <v>2</v>
      </c>
      <c r="BB158" s="6">
        <v>2</v>
      </c>
      <c r="BC158" s="6">
        <v>1</v>
      </c>
      <c r="BD158" s="6">
        <v>2</v>
      </c>
      <c r="BE158" s="6"/>
      <c r="BF158" s="6"/>
      <c r="BG158" s="6"/>
      <c r="BH158" s="6"/>
    </row>
    <row r="159" spans="1:60" s="4" customFormat="1" ht="105" customHeight="1" x14ac:dyDescent="0.3">
      <c r="A159" s="2" t="s">
        <v>3</v>
      </c>
      <c r="B159" s="3" t="s">
        <v>97</v>
      </c>
      <c r="C159" s="3" t="s">
        <v>32</v>
      </c>
      <c r="D159" s="6">
        <v>58</v>
      </c>
      <c r="E159" s="6">
        <v>2</v>
      </c>
      <c r="F159" s="6">
        <v>2</v>
      </c>
      <c r="G159" s="6">
        <v>2</v>
      </c>
      <c r="H159" s="6">
        <v>2</v>
      </c>
      <c r="I159" s="6">
        <v>2</v>
      </c>
      <c r="J159" s="6">
        <v>2</v>
      </c>
      <c r="K159" s="6">
        <v>1</v>
      </c>
      <c r="L159" s="6">
        <v>2</v>
      </c>
      <c r="M159" s="6">
        <v>1</v>
      </c>
      <c r="N159" s="6">
        <v>1</v>
      </c>
      <c r="O159" s="6">
        <v>1</v>
      </c>
      <c r="P159" s="6">
        <v>1</v>
      </c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>
        <v>2</v>
      </c>
      <c r="AH159" s="6">
        <v>2</v>
      </c>
      <c r="AI159" s="6">
        <v>2</v>
      </c>
      <c r="AJ159" s="6">
        <v>2</v>
      </c>
      <c r="AK159" s="6">
        <v>4</v>
      </c>
      <c r="AL159" s="6">
        <v>3</v>
      </c>
      <c r="AM159" s="6">
        <v>4</v>
      </c>
      <c r="AN159" s="6">
        <v>3</v>
      </c>
      <c r="AO159" s="6"/>
      <c r="AP159" s="6"/>
      <c r="AQ159" s="6"/>
      <c r="AR159" s="6"/>
      <c r="AS159" s="6"/>
      <c r="AT159" s="6"/>
      <c r="AU159" s="6">
        <v>0</v>
      </c>
      <c r="AV159" s="6"/>
      <c r="AW159" s="6">
        <v>1</v>
      </c>
      <c r="AX159" s="6">
        <v>1</v>
      </c>
      <c r="AY159" s="6"/>
      <c r="AZ159" s="6"/>
      <c r="BA159" s="6">
        <v>2</v>
      </c>
      <c r="BB159" s="6">
        <v>2</v>
      </c>
      <c r="BC159" s="6">
        <v>0</v>
      </c>
      <c r="BD159" s="6">
        <v>2</v>
      </c>
      <c r="BE159" s="6"/>
      <c r="BF159" s="6"/>
      <c r="BG159" s="6">
        <v>0</v>
      </c>
      <c r="BH159" s="6"/>
    </row>
    <row r="160" spans="1:60" s="4" customFormat="1" ht="105" customHeight="1" x14ac:dyDescent="0.3">
      <c r="A160" s="2" t="s">
        <v>3</v>
      </c>
      <c r="B160" s="3" t="s">
        <v>125</v>
      </c>
      <c r="C160" s="5" t="s">
        <v>32</v>
      </c>
      <c r="D160" s="6">
        <v>292</v>
      </c>
      <c r="E160" s="6">
        <v>4</v>
      </c>
      <c r="F160" s="6">
        <v>4</v>
      </c>
      <c r="G160" s="6">
        <v>5</v>
      </c>
      <c r="H160" s="6">
        <v>4</v>
      </c>
      <c r="I160" s="6">
        <v>3</v>
      </c>
      <c r="J160" s="6">
        <v>3</v>
      </c>
      <c r="K160" s="6">
        <v>3</v>
      </c>
      <c r="L160" s="6">
        <v>3</v>
      </c>
      <c r="M160" s="6">
        <v>1</v>
      </c>
      <c r="N160" s="6">
        <v>1</v>
      </c>
      <c r="O160" s="6">
        <v>2</v>
      </c>
      <c r="P160" s="6">
        <v>1</v>
      </c>
      <c r="Q160" s="6"/>
      <c r="R160" s="6"/>
      <c r="S160" s="6">
        <v>1</v>
      </c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>
        <v>2</v>
      </c>
      <c r="AH160" s="6">
        <v>2</v>
      </c>
      <c r="AI160" s="6">
        <f>1+1</f>
        <v>2</v>
      </c>
      <c r="AJ160" s="6">
        <v>2</v>
      </c>
      <c r="AK160" s="6">
        <v>5</v>
      </c>
      <c r="AL160" s="6">
        <v>5</v>
      </c>
      <c r="AM160" s="6">
        <v>12</v>
      </c>
      <c r="AN160" s="6">
        <v>5</v>
      </c>
      <c r="AO160" s="6"/>
      <c r="AP160" s="6"/>
      <c r="AQ160" s="6"/>
      <c r="AR160" s="6"/>
      <c r="AS160" s="6">
        <v>1</v>
      </c>
      <c r="AT160" s="6">
        <v>1</v>
      </c>
      <c r="AU160" s="6">
        <v>1</v>
      </c>
      <c r="AV160" s="6">
        <v>1</v>
      </c>
      <c r="AW160" s="6">
        <v>1</v>
      </c>
      <c r="AX160" s="6">
        <v>1</v>
      </c>
      <c r="AY160" s="6">
        <v>2</v>
      </c>
      <c r="AZ160" s="6">
        <v>2</v>
      </c>
      <c r="BA160" s="6">
        <v>2</v>
      </c>
      <c r="BB160" s="6">
        <v>2</v>
      </c>
      <c r="BC160" s="6">
        <v>1</v>
      </c>
      <c r="BD160" s="6">
        <v>2</v>
      </c>
      <c r="BE160" s="6"/>
      <c r="BF160" s="6"/>
      <c r="BG160" s="6">
        <v>2</v>
      </c>
      <c r="BH160" s="6">
        <v>2</v>
      </c>
    </row>
    <row r="161" spans="1:60" s="4" customFormat="1" ht="105" customHeight="1" x14ac:dyDescent="0.3">
      <c r="A161" s="2" t="s">
        <v>3</v>
      </c>
      <c r="B161" s="3" t="s">
        <v>133</v>
      </c>
      <c r="C161" s="3" t="s">
        <v>34</v>
      </c>
      <c r="D161" s="6">
        <v>182</v>
      </c>
      <c r="E161" s="6">
        <v>5</v>
      </c>
      <c r="F161" s="6">
        <v>5</v>
      </c>
      <c r="G161" s="6">
        <v>3</v>
      </c>
      <c r="H161" s="6">
        <v>5</v>
      </c>
      <c r="I161" s="6">
        <v>4</v>
      </c>
      <c r="J161" s="6">
        <v>4</v>
      </c>
      <c r="K161" s="6">
        <v>2</v>
      </c>
      <c r="L161" s="6">
        <v>4</v>
      </c>
      <c r="M161" s="6">
        <v>1</v>
      </c>
      <c r="N161" s="6">
        <v>1</v>
      </c>
      <c r="O161" s="6"/>
      <c r="P161" s="6">
        <v>1</v>
      </c>
      <c r="Q161" s="6"/>
      <c r="R161" s="6"/>
      <c r="S161" s="6"/>
      <c r="T161" s="6"/>
      <c r="U161" s="6"/>
      <c r="V161" s="6"/>
      <c r="W161" s="6">
        <v>0</v>
      </c>
      <c r="X161" s="6"/>
      <c r="Y161" s="6"/>
      <c r="Z161" s="6"/>
      <c r="AA161" s="6"/>
      <c r="AB161" s="6"/>
      <c r="AC161" s="6"/>
      <c r="AD161" s="6"/>
      <c r="AE161" s="6"/>
      <c r="AF161" s="6"/>
      <c r="AG161" s="6">
        <v>2</v>
      </c>
      <c r="AH161" s="6">
        <v>2</v>
      </c>
      <c r="AI161" s="6">
        <v>6</v>
      </c>
      <c r="AJ161" s="6">
        <v>2</v>
      </c>
      <c r="AK161" s="6">
        <v>5</v>
      </c>
      <c r="AL161" s="6">
        <v>5</v>
      </c>
      <c r="AM161" s="6">
        <v>6</v>
      </c>
      <c r="AN161" s="6">
        <v>5</v>
      </c>
      <c r="AO161" s="6"/>
      <c r="AP161" s="6"/>
      <c r="AQ161" s="6"/>
      <c r="AR161" s="6"/>
      <c r="AS161" s="6">
        <v>1</v>
      </c>
      <c r="AT161" s="6">
        <v>1</v>
      </c>
      <c r="AU161" s="6">
        <v>0</v>
      </c>
      <c r="AV161" s="6">
        <v>1</v>
      </c>
      <c r="AW161" s="6">
        <v>1</v>
      </c>
      <c r="AX161" s="6">
        <v>1</v>
      </c>
      <c r="AY161" s="6">
        <v>2</v>
      </c>
      <c r="AZ161" s="6">
        <v>2</v>
      </c>
      <c r="BA161" s="6">
        <v>2</v>
      </c>
      <c r="BB161" s="6">
        <v>2</v>
      </c>
      <c r="BC161" s="6">
        <v>3</v>
      </c>
      <c r="BD161" s="6">
        <v>3</v>
      </c>
      <c r="BE161" s="6"/>
      <c r="BF161" s="6"/>
      <c r="BG161" s="6">
        <v>0</v>
      </c>
      <c r="BH161" s="6"/>
    </row>
    <row r="162" spans="1:60" s="4" customFormat="1" ht="105" customHeight="1" x14ac:dyDescent="0.3">
      <c r="A162" s="2" t="s">
        <v>3</v>
      </c>
      <c r="B162" s="3" t="s">
        <v>139</v>
      </c>
      <c r="C162" s="5" t="s">
        <v>32</v>
      </c>
      <c r="D162" s="6">
        <v>1178</v>
      </c>
      <c r="E162" s="6">
        <v>14</v>
      </c>
      <c r="F162" s="6">
        <v>13</v>
      </c>
      <c r="G162" s="6">
        <v>15</v>
      </c>
      <c r="H162" s="6">
        <v>14</v>
      </c>
      <c r="I162" s="6">
        <v>8</v>
      </c>
      <c r="J162" s="6">
        <v>7</v>
      </c>
      <c r="K162" s="6">
        <v>5</v>
      </c>
      <c r="L162" s="6">
        <v>8</v>
      </c>
      <c r="M162" s="6">
        <v>1</v>
      </c>
      <c r="N162" s="6">
        <v>1</v>
      </c>
      <c r="O162" s="6">
        <v>1</v>
      </c>
      <c r="P162" s="6">
        <v>1</v>
      </c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>
        <v>1</v>
      </c>
      <c r="AE162" s="6"/>
      <c r="AF162" s="6">
        <v>1</v>
      </c>
      <c r="AG162" s="6">
        <f>2+3</f>
        <v>5</v>
      </c>
      <c r="AH162" s="6">
        <v>3</v>
      </c>
      <c r="AI162" s="6">
        <v>2</v>
      </c>
      <c r="AJ162" s="6">
        <v>3</v>
      </c>
      <c r="AK162" s="6">
        <v>6</v>
      </c>
      <c r="AL162" s="6">
        <v>6</v>
      </c>
      <c r="AM162" s="6">
        <v>11</v>
      </c>
      <c r="AN162" s="6">
        <v>6</v>
      </c>
      <c r="AO162" s="6"/>
      <c r="AP162" s="6"/>
      <c r="AQ162" s="6"/>
      <c r="AR162" s="6"/>
      <c r="AS162" s="6">
        <v>2</v>
      </c>
      <c r="AT162" s="6">
        <v>2</v>
      </c>
      <c r="AU162" s="6">
        <v>2</v>
      </c>
      <c r="AV162" s="6">
        <v>2</v>
      </c>
      <c r="AW162" s="6">
        <v>1</v>
      </c>
      <c r="AX162" s="6">
        <v>1</v>
      </c>
      <c r="AY162" s="6">
        <v>0</v>
      </c>
      <c r="AZ162" s="6">
        <v>1</v>
      </c>
      <c r="BA162" s="6">
        <v>2</v>
      </c>
      <c r="BB162" s="6">
        <v>2</v>
      </c>
      <c r="BC162" s="6">
        <v>2</v>
      </c>
      <c r="BD162" s="6">
        <v>2</v>
      </c>
      <c r="BE162" s="6">
        <v>1</v>
      </c>
      <c r="BF162" s="6">
        <v>1</v>
      </c>
      <c r="BG162" s="6">
        <v>1</v>
      </c>
      <c r="BH162" s="6">
        <v>1</v>
      </c>
    </row>
    <row r="163" spans="1:60" s="4" customFormat="1" ht="105" customHeight="1" x14ac:dyDescent="0.3">
      <c r="A163" s="2" t="s">
        <v>3</v>
      </c>
      <c r="B163" s="3" t="s">
        <v>140</v>
      </c>
      <c r="C163" s="3" t="s">
        <v>34</v>
      </c>
      <c r="D163" s="6">
        <v>572</v>
      </c>
      <c r="E163" s="6">
        <v>13</v>
      </c>
      <c r="F163" s="6">
        <v>12</v>
      </c>
      <c r="G163" s="6">
        <v>7</v>
      </c>
      <c r="H163" s="6">
        <v>12</v>
      </c>
      <c r="I163" s="6">
        <v>5</v>
      </c>
      <c r="J163" s="6">
        <v>5</v>
      </c>
      <c r="K163" s="6">
        <v>5</v>
      </c>
      <c r="L163" s="6">
        <v>5</v>
      </c>
      <c r="M163" s="6">
        <v>1</v>
      </c>
      <c r="N163" s="6">
        <v>1</v>
      </c>
      <c r="O163" s="6">
        <v>1</v>
      </c>
      <c r="P163" s="6">
        <v>1</v>
      </c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>
        <v>2</v>
      </c>
      <c r="AH163" s="6">
        <v>2</v>
      </c>
      <c r="AI163" s="6">
        <v>5</v>
      </c>
      <c r="AJ163" s="6">
        <v>2</v>
      </c>
      <c r="AK163" s="6">
        <v>5</v>
      </c>
      <c r="AL163" s="6">
        <v>5</v>
      </c>
      <c r="AM163" s="6">
        <v>5</v>
      </c>
      <c r="AN163" s="6">
        <v>5</v>
      </c>
      <c r="AO163" s="6"/>
      <c r="AP163" s="6"/>
      <c r="AQ163" s="6"/>
      <c r="AR163" s="6"/>
      <c r="AS163" s="6">
        <v>2</v>
      </c>
      <c r="AT163" s="6">
        <v>2</v>
      </c>
      <c r="AU163" s="6">
        <v>2</v>
      </c>
      <c r="AV163" s="6">
        <v>2</v>
      </c>
      <c r="AW163" s="6">
        <v>1</v>
      </c>
      <c r="AX163" s="6">
        <v>1</v>
      </c>
      <c r="AY163" s="6">
        <v>3</v>
      </c>
      <c r="AZ163" s="6">
        <v>3</v>
      </c>
      <c r="BA163" s="6">
        <v>2</v>
      </c>
      <c r="BB163" s="6">
        <v>2</v>
      </c>
      <c r="BC163" s="6">
        <v>1</v>
      </c>
      <c r="BD163" s="6">
        <v>2</v>
      </c>
      <c r="BE163" s="6">
        <v>1</v>
      </c>
      <c r="BF163" s="6">
        <v>1</v>
      </c>
      <c r="BG163" s="6">
        <v>3</v>
      </c>
      <c r="BH163" s="6">
        <v>3</v>
      </c>
    </row>
    <row r="164" spans="1:60" s="4" customFormat="1" ht="105" customHeight="1" x14ac:dyDescent="0.3">
      <c r="A164" s="2" t="s">
        <v>3</v>
      </c>
      <c r="B164" s="3" t="s">
        <v>150</v>
      </c>
      <c r="C164" s="3" t="s">
        <v>32</v>
      </c>
      <c r="D164" s="6">
        <v>46</v>
      </c>
      <c r="E164" s="6">
        <v>2</v>
      </c>
      <c r="F164" s="6">
        <v>2</v>
      </c>
      <c r="G164" s="6">
        <v>2</v>
      </c>
      <c r="H164" s="6">
        <v>2</v>
      </c>
      <c r="I164" s="6">
        <v>2</v>
      </c>
      <c r="J164" s="6">
        <v>2</v>
      </c>
      <c r="K164" s="6">
        <v>1</v>
      </c>
      <c r="L164" s="6">
        <v>2</v>
      </c>
      <c r="M164" s="6">
        <v>1</v>
      </c>
      <c r="N164" s="6">
        <v>1</v>
      </c>
      <c r="O164" s="6"/>
      <c r="P164" s="6">
        <v>1</v>
      </c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>
        <v>2</v>
      </c>
      <c r="AH164" s="6">
        <v>2</v>
      </c>
      <c r="AI164" s="6">
        <v>2</v>
      </c>
      <c r="AJ164" s="6">
        <v>2</v>
      </c>
      <c r="AK164" s="6">
        <v>4</v>
      </c>
      <c r="AL164" s="6">
        <v>3</v>
      </c>
      <c r="AM164" s="6">
        <v>2</v>
      </c>
      <c r="AN164" s="6">
        <v>3</v>
      </c>
      <c r="AO164" s="6"/>
      <c r="AP164" s="6"/>
      <c r="AQ164" s="6"/>
      <c r="AR164" s="6"/>
      <c r="AS164" s="6"/>
      <c r="AT164" s="6"/>
      <c r="AU164" s="6">
        <v>0</v>
      </c>
      <c r="AV164" s="6"/>
      <c r="AW164" s="6">
        <v>1</v>
      </c>
      <c r="AX164" s="6">
        <v>1</v>
      </c>
      <c r="AY164" s="6">
        <v>1</v>
      </c>
      <c r="AZ164" s="6">
        <v>1</v>
      </c>
      <c r="BA164" s="6">
        <v>2</v>
      </c>
      <c r="BB164" s="6">
        <v>2</v>
      </c>
      <c r="BC164" s="6">
        <v>0</v>
      </c>
      <c r="BD164" s="6">
        <v>2</v>
      </c>
      <c r="BE164" s="6"/>
      <c r="BF164" s="6"/>
      <c r="BG164" s="6">
        <v>1</v>
      </c>
      <c r="BH164" s="6">
        <v>1</v>
      </c>
    </row>
    <row r="165" spans="1:60" s="4" customFormat="1" ht="105" customHeight="1" x14ac:dyDescent="0.3">
      <c r="A165" s="2" t="s">
        <v>3</v>
      </c>
      <c r="B165" s="3" t="s">
        <v>249</v>
      </c>
      <c r="C165" s="5"/>
      <c r="D165" s="6"/>
      <c r="E165" s="6">
        <v>2</v>
      </c>
      <c r="F165" s="6">
        <v>5</v>
      </c>
      <c r="G165" s="6">
        <v>4</v>
      </c>
      <c r="H165" s="6">
        <v>2</v>
      </c>
      <c r="I165" s="6">
        <v>3</v>
      </c>
      <c r="J165" s="6">
        <v>5</v>
      </c>
      <c r="K165" s="6">
        <v>3</v>
      </c>
      <c r="L165" s="6">
        <v>3</v>
      </c>
      <c r="M165" s="6">
        <v>1</v>
      </c>
      <c r="N165" s="6">
        <v>4</v>
      </c>
      <c r="O165" s="6">
        <v>4</v>
      </c>
      <c r="P165" s="6">
        <v>2</v>
      </c>
      <c r="Q165" s="6">
        <v>1</v>
      </c>
      <c r="R165" s="6">
        <v>1</v>
      </c>
      <c r="S165" s="6"/>
      <c r="T165" s="6">
        <v>1</v>
      </c>
      <c r="U165" s="6">
        <v>6</v>
      </c>
      <c r="V165" s="6">
        <v>6</v>
      </c>
      <c r="W165" s="6">
        <v>4</v>
      </c>
      <c r="X165" s="6">
        <v>6</v>
      </c>
      <c r="Y165" s="6"/>
      <c r="Z165" s="6"/>
      <c r="AA165" s="6"/>
      <c r="AB165" s="6"/>
      <c r="AC165" s="6">
        <v>6</v>
      </c>
      <c r="AD165" s="6">
        <v>1</v>
      </c>
      <c r="AE165" s="6"/>
      <c r="AF165" s="6">
        <v>1</v>
      </c>
      <c r="AG165" s="6">
        <v>3</v>
      </c>
      <c r="AH165" s="6">
        <v>5</v>
      </c>
      <c r="AI165" s="6">
        <v>2</v>
      </c>
      <c r="AJ165" s="6">
        <v>5</v>
      </c>
      <c r="AK165" s="6">
        <v>3</v>
      </c>
      <c r="AL165" s="6">
        <v>10</v>
      </c>
      <c r="AM165" s="6">
        <v>1</v>
      </c>
      <c r="AN165" s="6">
        <v>10</v>
      </c>
      <c r="AO165" s="6"/>
      <c r="AP165" s="6"/>
      <c r="AQ165" s="6"/>
      <c r="AR165" s="6"/>
      <c r="AS165" s="6">
        <v>1</v>
      </c>
      <c r="AT165" s="6">
        <v>1</v>
      </c>
      <c r="AU165" s="6">
        <v>2</v>
      </c>
      <c r="AV165" s="6">
        <v>1</v>
      </c>
      <c r="AW165" s="6">
        <v>1</v>
      </c>
      <c r="AX165" s="6">
        <v>1</v>
      </c>
      <c r="AY165" s="6">
        <v>1</v>
      </c>
      <c r="AZ165" s="6">
        <v>1</v>
      </c>
      <c r="BA165" s="6">
        <v>5</v>
      </c>
      <c r="BB165" s="6">
        <v>5</v>
      </c>
      <c r="BC165" s="6">
        <v>4</v>
      </c>
      <c r="BD165" s="6">
        <v>4</v>
      </c>
      <c r="BE165" s="6">
        <v>1</v>
      </c>
      <c r="BF165" s="6">
        <v>1</v>
      </c>
      <c r="BG165" s="6">
        <v>0</v>
      </c>
      <c r="BH165" s="6">
        <v>1</v>
      </c>
    </row>
    <row r="166" spans="1:60" s="4" customFormat="1" ht="105" customHeight="1" x14ac:dyDescent="0.3">
      <c r="A166" s="2" t="s">
        <v>3</v>
      </c>
      <c r="B166" s="3" t="s">
        <v>159</v>
      </c>
      <c r="C166" s="3" t="s">
        <v>32</v>
      </c>
      <c r="D166" s="6">
        <v>196</v>
      </c>
      <c r="E166" s="6">
        <v>3</v>
      </c>
      <c r="F166" s="6">
        <v>3</v>
      </c>
      <c r="G166" s="6">
        <v>4</v>
      </c>
      <c r="H166" s="6">
        <v>3</v>
      </c>
      <c r="I166" s="6">
        <v>3</v>
      </c>
      <c r="J166" s="6">
        <v>3</v>
      </c>
      <c r="K166" s="6">
        <v>3</v>
      </c>
      <c r="L166" s="6">
        <v>3</v>
      </c>
      <c r="M166" s="6">
        <v>1</v>
      </c>
      <c r="N166" s="6">
        <v>1</v>
      </c>
      <c r="O166" s="6"/>
      <c r="P166" s="6">
        <v>1</v>
      </c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>
        <v>1</v>
      </c>
      <c r="AE166" s="6"/>
      <c r="AF166" s="6">
        <v>1</v>
      </c>
      <c r="AG166" s="6">
        <v>2</v>
      </c>
      <c r="AH166" s="6">
        <v>2</v>
      </c>
      <c r="AI166" s="6">
        <f>2+1</f>
        <v>3</v>
      </c>
      <c r="AJ166" s="6">
        <v>2</v>
      </c>
      <c r="AK166" s="6">
        <v>5</v>
      </c>
      <c r="AL166" s="6">
        <v>5</v>
      </c>
      <c r="AM166" s="6">
        <v>7</v>
      </c>
      <c r="AN166" s="6">
        <v>5</v>
      </c>
      <c r="AO166" s="6"/>
      <c r="AP166" s="6"/>
      <c r="AQ166" s="6"/>
      <c r="AR166" s="6"/>
      <c r="AS166" s="6">
        <v>1</v>
      </c>
      <c r="AT166" s="6">
        <v>1</v>
      </c>
      <c r="AU166" s="6">
        <v>0</v>
      </c>
      <c r="AV166" s="6">
        <v>1</v>
      </c>
      <c r="AW166" s="6">
        <v>1</v>
      </c>
      <c r="AX166" s="6">
        <v>1</v>
      </c>
      <c r="AY166" s="6"/>
      <c r="AZ166" s="6">
        <v>1</v>
      </c>
      <c r="BA166" s="6">
        <v>2</v>
      </c>
      <c r="BB166" s="6">
        <v>2</v>
      </c>
      <c r="BC166" s="6">
        <v>2</v>
      </c>
      <c r="BD166" s="6">
        <v>2</v>
      </c>
      <c r="BE166" s="6"/>
      <c r="BF166" s="6"/>
      <c r="BG166" s="6">
        <v>0</v>
      </c>
      <c r="BH166" s="6"/>
    </row>
    <row r="167" spans="1:60" s="4" customFormat="1" ht="105" customHeight="1" x14ac:dyDescent="0.3">
      <c r="A167" s="2" t="s">
        <v>3</v>
      </c>
      <c r="B167" s="3" t="s">
        <v>174</v>
      </c>
      <c r="C167" s="3" t="s">
        <v>34</v>
      </c>
      <c r="D167" s="6">
        <v>113</v>
      </c>
      <c r="E167" s="6">
        <v>4</v>
      </c>
      <c r="F167" s="6">
        <v>3</v>
      </c>
      <c r="G167" s="6">
        <v>5</v>
      </c>
      <c r="H167" s="6">
        <v>3</v>
      </c>
      <c r="I167" s="6">
        <v>4</v>
      </c>
      <c r="J167" s="6">
        <v>3</v>
      </c>
      <c r="K167" s="6">
        <v>3</v>
      </c>
      <c r="L167" s="6">
        <v>3</v>
      </c>
      <c r="M167" s="6">
        <v>1</v>
      </c>
      <c r="N167" s="6">
        <v>1</v>
      </c>
      <c r="O167" s="6">
        <v>2</v>
      </c>
      <c r="P167" s="6">
        <v>1</v>
      </c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>
        <v>2</v>
      </c>
      <c r="AH167" s="6">
        <v>2</v>
      </c>
      <c r="AI167" s="6">
        <v>2</v>
      </c>
      <c r="AJ167" s="6">
        <v>2</v>
      </c>
      <c r="AK167" s="6">
        <v>5</v>
      </c>
      <c r="AL167" s="6">
        <v>4</v>
      </c>
      <c r="AM167" s="6">
        <v>5</v>
      </c>
      <c r="AN167" s="6">
        <v>4</v>
      </c>
      <c r="AO167" s="6"/>
      <c r="AP167" s="6"/>
      <c r="AQ167" s="6"/>
      <c r="AR167" s="6"/>
      <c r="AS167" s="6">
        <v>1</v>
      </c>
      <c r="AT167" s="6">
        <v>1</v>
      </c>
      <c r="AU167" s="6">
        <v>0</v>
      </c>
      <c r="AV167" s="6">
        <v>1</v>
      </c>
      <c r="AW167" s="6">
        <v>1</v>
      </c>
      <c r="AX167" s="6">
        <v>1</v>
      </c>
      <c r="AY167" s="6"/>
      <c r="AZ167" s="6">
        <v>1</v>
      </c>
      <c r="BA167" s="6">
        <v>2</v>
      </c>
      <c r="BB167" s="6">
        <v>2</v>
      </c>
      <c r="BC167" s="6">
        <v>1</v>
      </c>
      <c r="BD167" s="6">
        <v>2</v>
      </c>
      <c r="BE167" s="6"/>
      <c r="BF167" s="6"/>
      <c r="BG167" s="6">
        <v>1</v>
      </c>
      <c r="BH167" s="6">
        <v>1</v>
      </c>
    </row>
    <row r="168" spans="1:60" s="4" customFormat="1" ht="105" customHeight="1" x14ac:dyDescent="0.3">
      <c r="A168" s="2" t="s">
        <v>3</v>
      </c>
      <c r="B168" s="3" t="s">
        <v>181</v>
      </c>
      <c r="C168" s="3" t="s">
        <v>32</v>
      </c>
      <c r="D168" s="6">
        <v>81</v>
      </c>
      <c r="E168" s="6">
        <v>2</v>
      </c>
      <c r="F168" s="6">
        <v>2</v>
      </c>
      <c r="G168" s="6">
        <v>2</v>
      </c>
      <c r="H168" s="6">
        <v>2</v>
      </c>
      <c r="I168" s="6">
        <v>2</v>
      </c>
      <c r="J168" s="6">
        <v>2</v>
      </c>
      <c r="K168" s="6">
        <v>2</v>
      </c>
      <c r="L168" s="6">
        <v>2</v>
      </c>
      <c r="M168" s="6">
        <v>1</v>
      </c>
      <c r="N168" s="6">
        <v>1</v>
      </c>
      <c r="O168" s="6"/>
      <c r="P168" s="6">
        <v>1</v>
      </c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>
        <v>2</v>
      </c>
      <c r="AH168" s="6">
        <v>2</v>
      </c>
      <c r="AI168" s="6">
        <v>4</v>
      </c>
      <c r="AJ168" s="6">
        <v>2</v>
      </c>
      <c r="AK168" s="6">
        <v>4</v>
      </c>
      <c r="AL168" s="6">
        <v>3</v>
      </c>
      <c r="AM168" s="6">
        <v>5</v>
      </c>
      <c r="AN168" s="6">
        <v>3</v>
      </c>
      <c r="AO168" s="6"/>
      <c r="AP168" s="6"/>
      <c r="AQ168" s="6"/>
      <c r="AR168" s="6"/>
      <c r="AS168" s="6"/>
      <c r="AT168" s="6"/>
      <c r="AU168" s="6">
        <v>0</v>
      </c>
      <c r="AV168" s="6"/>
      <c r="AW168" s="6">
        <v>1</v>
      </c>
      <c r="AX168" s="6">
        <v>1</v>
      </c>
      <c r="AY168" s="6"/>
      <c r="AZ168" s="6">
        <v>1</v>
      </c>
      <c r="BA168" s="6">
        <v>2</v>
      </c>
      <c r="BB168" s="6">
        <v>2</v>
      </c>
      <c r="BC168" s="6">
        <v>1</v>
      </c>
      <c r="BD168" s="6">
        <v>2</v>
      </c>
      <c r="BE168" s="6"/>
      <c r="BF168" s="6"/>
      <c r="BG168" s="6">
        <v>0</v>
      </c>
      <c r="BH168" s="6"/>
    </row>
    <row r="169" spans="1:60" s="4" customFormat="1" ht="105" customHeight="1" x14ac:dyDescent="0.3">
      <c r="A169" s="2" t="s">
        <v>3</v>
      </c>
      <c r="B169" s="3" t="s">
        <v>183</v>
      </c>
      <c r="C169" s="3" t="s">
        <v>32</v>
      </c>
      <c r="D169" s="6">
        <v>530</v>
      </c>
      <c r="E169" s="6">
        <v>5</v>
      </c>
      <c r="F169" s="6">
        <v>5</v>
      </c>
      <c r="G169" s="6">
        <v>5</v>
      </c>
      <c r="H169" s="6">
        <v>5</v>
      </c>
      <c r="I169" s="6">
        <v>4</v>
      </c>
      <c r="J169" s="6">
        <v>4</v>
      </c>
      <c r="K169" s="6">
        <v>2</v>
      </c>
      <c r="L169" s="6">
        <v>4</v>
      </c>
      <c r="M169" s="6">
        <v>1</v>
      </c>
      <c r="N169" s="6">
        <v>1</v>
      </c>
      <c r="O169" s="6"/>
      <c r="P169" s="6">
        <v>1</v>
      </c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>
        <v>1</v>
      </c>
      <c r="AE169" s="6"/>
      <c r="AF169" s="6">
        <v>1</v>
      </c>
      <c r="AG169" s="6">
        <v>2</v>
      </c>
      <c r="AH169" s="6">
        <v>2</v>
      </c>
      <c r="AI169" s="6">
        <v>2</v>
      </c>
      <c r="AJ169" s="6">
        <v>2</v>
      </c>
      <c r="AK169" s="6">
        <v>5</v>
      </c>
      <c r="AL169" s="6">
        <v>5</v>
      </c>
      <c r="AM169" s="6">
        <v>7</v>
      </c>
      <c r="AN169" s="6">
        <v>5</v>
      </c>
      <c r="AO169" s="6"/>
      <c r="AP169" s="6"/>
      <c r="AQ169" s="6"/>
      <c r="AR169" s="6"/>
      <c r="AS169" s="6">
        <v>2</v>
      </c>
      <c r="AT169" s="6">
        <v>2</v>
      </c>
      <c r="AU169" s="6">
        <v>1</v>
      </c>
      <c r="AV169" s="6">
        <v>2</v>
      </c>
      <c r="AW169" s="6">
        <v>1</v>
      </c>
      <c r="AX169" s="6">
        <v>1</v>
      </c>
      <c r="AY169" s="6"/>
      <c r="AZ169" s="6">
        <v>1</v>
      </c>
      <c r="BA169" s="6">
        <v>2</v>
      </c>
      <c r="BB169" s="6">
        <v>2</v>
      </c>
      <c r="BC169" s="6">
        <v>0</v>
      </c>
      <c r="BD169" s="6">
        <v>2</v>
      </c>
      <c r="BE169" s="6">
        <v>1</v>
      </c>
      <c r="BF169" s="6">
        <v>1</v>
      </c>
      <c r="BG169" s="6"/>
      <c r="BH169" s="6"/>
    </row>
    <row r="170" spans="1:60" s="4" customFormat="1" ht="105" customHeight="1" x14ac:dyDescent="0.3">
      <c r="A170" s="2" t="s">
        <v>3</v>
      </c>
      <c r="B170" s="3" t="s">
        <v>190</v>
      </c>
      <c r="C170" s="3" t="s">
        <v>32</v>
      </c>
      <c r="D170" s="6">
        <v>87</v>
      </c>
      <c r="E170" s="6">
        <v>2</v>
      </c>
      <c r="F170" s="6">
        <v>2</v>
      </c>
      <c r="G170" s="6">
        <v>4</v>
      </c>
      <c r="H170" s="6">
        <v>2</v>
      </c>
      <c r="I170" s="6">
        <v>2</v>
      </c>
      <c r="J170" s="6">
        <v>2</v>
      </c>
      <c r="K170" s="6">
        <v>3</v>
      </c>
      <c r="L170" s="6">
        <v>3</v>
      </c>
      <c r="M170" s="6">
        <v>1</v>
      </c>
      <c r="N170" s="6">
        <v>1</v>
      </c>
      <c r="O170" s="6">
        <v>0</v>
      </c>
      <c r="P170" s="6">
        <v>1</v>
      </c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>
        <v>2</v>
      </c>
      <c r="AH170" s="6">
        <v>2</v>
      </c>
      <c r="AI170" s="6">
        <v>1</v>
      </c>
      <c r="AJ170" s="6">
        <v>2</v>
      </c>
      <c r="AK170" s="6">
        <v>4</v>
      </c>
      <c r="AL170" s="6">
        <v>4</v>
      </c>
      <c r="AM170" s="6">
        <v>3</v>
      </c>
      <c r="AN170" s="6">
        <v>4</v>
      </c>
      <c r="AO170" s="6"/>
      <c r="AP170" s="6"/>
      <c r="AQ170" s="6"/>
      <c r="AR170" s="6"/>
      <c r="AS170" s="6"/>
      <c r="AT170" s="6"/>
      <c r="AU170" s="6">
        <v>0</v>
      </c>
      <c r="AV170" s="6"/>
      <c r="AW170" s="6">
        <v>1</v>
      </c>
      <c r="AX170" s="6">
        <v>1</v>
      </c>
      <c r="AY170" s="6"/>
      <c r="AZ170" s="6">
        <v>1</v>
      </c>
      <c r="BA170" s="6">
        <v>2</v>
      </c>
      <c r="BB170" s="6">
        <v>2</v>
      </c>
      <c r="BC170" s="6">
        <v>0</v>
      </c>
      <c r="BD170" s="6">
        <v>1</v>
      </c>
      <c r="BE170" s="6"/>
      <c r="BF170" s="6"/>
      <c r="BG170" s="6"/>
      <c r="BH170" s="6"/>
    </row>
    <row r="171" spans="1:60" s="4" customFormat="1" ht="105" customHeight="1" x14ac:dyDescent="0.3">
      <c r="A171" s="2" t="s">
        <v>3</v>
      </c>
      <c r="B171" s="3" t="s">
        <v>195</v>
      </c>
      <c r="C171" s="3" t="s">
        <v>32</v>
      </c>
      <c r="D171" s="6">
        <v>758</v>
      </c>
      <c r="E171" s="6">
        <v>5</v>
      </c>
      <c r="F171" s="6">
        <v>5</v>
      </c>
      <c r="G171" s="6">
        <v>6</v>
      </c>
      <c r="H171" s="6">
        <v>7</v>
      </c>
      <c r="I171" s="6">
        <v>3</v>
      </c>
      <c r="J171" s="6">
        <v>3</v>
      </c>
      <c r="K171" s="6">
        <v>2</v>
      </c>
      <c r="L171" s="6">
        <v>3</v>
      </c>
      <c r="M171" s="6">
        <v>1</v>
      </c>
      <c r="N171" s="6">
        <v>1</v>
      </c>
      <c r="O171" s="6">
        <v>1</v>
      </c>
      <c r="P171" s="6">
        <v>1</v>
      </c>
      <c r="Q171" s="6"/>
      <c r="R171" s="6"/>
      <c r="S171" s="6">
        <v>0</v>
      </c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>
        <v>2</v>
      </c>
      <c r="AH171" s="6">
        <v>2</v>
      </c>
      <c r="AI171" s="6">
        <v>5</v>
      </c>
      <c r="AJ171" s="6">
        <v>2</v>
      </c>
      <c r="AK171" s="6">
        <v>5</v>
      </c>
      <c r="AL171" s="6">
        <v>5</v>
      </c>
      <c r="AM171" s="6">
        <v>7</v>
      </c>
      <c r="AN171" s="6">
        <v>5</v>
      </c>
      <c r="AO171" s="6"/>
      <c r="AP171" s="6"/>
      <c r="AQ171" s="6"/>
      <c r="AR171" s="6"/>
      <c r="AS171" s="6">
        <v>1</v>
      </c>
      <c r="AT171" s="6">
        <v>1</v>
      </c>
      <c r="AU171" s="6">
        <v>2</v>
      </c>
      <c r="AV171" s="6">
        <v>1</v>
      </c>
      <c r="AW171" s="6">
        <v>1</v>
      </c>
      <c r="AX171" s="6">
        <v>1</v>
      </c>
      <c r="AY171" s="6">
        <v>1</v>
      </c>
      <c r="AZ171" s="6">
        <v>1</v>
      </c>
      <c r="BA171" s="6">
        <v>2</v>
      </c>
      <c r="BB171" s="6">
        <v>2</v>
      </c>
      <c r="BC171" s="6">
        <v>3</v>
      </c>
      <c r="BD171" s="6">
        <v>3</v>
      </c>
      <c r="BE171" s="6">
        <v>1</v>
      </c>
      <c r="BF171" s="6">
        <v>1</v>
      </c>
      <c r="BG171" s="6">
        <v>0</v>
      </c>
      <c r="BH171" s="6"/>
    </row>
    <row r="172" spans="1:60" s="4" customFormat="1" ht="105" customHeight="1" x14ac:dyDescent="0.3">
      <c r="A172" s="2" t="s">
        <v>8</v>
      </c>
      <c r="B172" s="3" t="s">
        <v>40</v>
      </c>
      <c r="C172" s="3" t="s">
        <v>32</v>
      </c>
      <c r="D172" s="6">
        <v>101</v>
      </c>
      <c r="E172" s="6">
        <v>3</v>
      </c>
      <c r="F172" s="6">
        <v>3</v>
      </c>
      <c r="G172" s="6">
        <v>3</v>
      </c>
      <c r="H172" s="6">
        <v>3</v>
      </c>
      <c r="I172" s="6">
        <v>3</v>
      </c>
      <c r="J172" s="6">
        <v>3</v>
      </c>
      <c r="K172" s="6">
        <v>1</v>
      </c>
      <c r="L172" s="6">
        <v>3</v>
      </c>
      <c r="M172" s="6">
        <v>1</v>
      </c>
      <c r="N172" s="6">
        <v>1</v>
      </c>
      <c r="O172" s="6"/>
      <c r="P172" s="6">
        <v>1</v>
      </c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>
        <v>2</v>
      </c>
      <c r="AH172" s="6">
        <v>2</v>
      </c>
      <c r="AI172" s="6">
        <v>1</v>
      </c>
      <c r="AJ172" s="6">
        <v>2</v>
      </c>
      <c r="AK172" s="6">
        <v>5</v>
      </c>
      <c r="AL172" s="6">
        <v>4</v>
      </c>
      <c r="AM172" s="6">
        <v>4</v>
      </c>
      <c r="AN172" s="6">
        <v>4</v>
      </c>
      <c r="AO172" s="6"/>
      <c r="AP172" s="6"/>
      <c r="AQ172" s="6"/>
      <c r="AR172" s="6"/>
      <c r="AS172" s="6">
        <v>1</v>
      </c>
      <c r="AT172" s="6">
        <v>1</v>
      </c>
      <c r="AU172" s="6">
        <v>0</v>
      </c>
      <c r="AV172" s="6">
        <v>1</v>
      </c>
      <c r="AW172" s="6">
        <v>1</v>
      </c>
      <c r="AX172" s="6">
        <v>1</v>
      </c>
      <c r="AY172" s="6"/>
      <c r="AZ172" s="6">
        <v>1</v>
      </c>
      <c r="BA172" s="6">
        <v>2</v>
      </c>
      <c r="BB172" s="6"/>
      <c r="BC172" s="6"/>
      <c r="BD172" s="6">
        <v>1</v>
      </c>
      <c r="BE172" s="6"/>
      <c r="BF172" s="6"/>
      <c r="BG172" s="6"/>
      <c r="BH172" s="6"/>
    </row>
    <row r="173" spans="1:60" s="4" customFormat="1" ht="105" customHeight="1" x14ac:dyDescent="0.3">
      <c r="A173" s="2" t="s">
        <v>8</v>
      </c>
      <c r="B173" s="3" t="s">
        <v>87</v>
      </c>
      <c r="C173" s="5" t="s">
        <v>32</v>
      </c>
      <c r="D173" s="6">
        <v>90</v>
      </c>
      <c r="E173" s="6">
        <v>2</v>
      </c>
      <c r="F173" s="6">
        <v>3</v>
      </c>
      <c r="G173" s="6">
        <v>2</v>
      </c>
      <c r="H173" s="6">
        <v>3</v>
      </c>
      <c r="I173" s="6">
        <v>2</v>
      </c>
      <c r="J173" s="6">
        <v>2</v>
      </c>
      <c r="K173" s="6">
        <v>1</v>
      </c>
      <c r="L173" s="6">
        <v>2</v>
      </c>
      <c r="M173" s="6">
        <v>1</v>
      </c>
      <c r="N173" s="6">
        <v>1</v>
      </c>
      <c r="O173" s="6"/>
      <c r="P173" s="6">
        <v>1</v>
      </c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>
        <v>2</v>
      </c>
      <c r="AH173" s="6">
        <v>2</v>
      </c>
      <c r="AI173" s="6">
        <v>0</v>
      </c>
      <c r="AJ173" s="6">
        <v>2</v>
      </c>
      <c r="AK173" s="6">
        <v>4</v>
      </c>
      <c r="AL173" s="6">
        <v>4</v>
      </c>
      <c r="AM173" s="6">
        <v>4</v>
      </c>
      <c r="AN173" s="6">
        <v>4</v>
      </c>
      <c r="AO173" s="6"/>
      <c r="AP173" s="6"/>
      <c r="AQ173" s="6"/>
      <c r="AR173" s="6"/>
      <c r="AS173" s="6"/>
      <c r="AT173" s="6"/>
      <c r="AU173" s="6">
        <v>0</v>
      </c>
      <c r="AV173" s="6"/>
      <c r="AW173" s="6">
        <v>1</v>
      </c>
      <c r="AX173" s="6">
        <v>1</v>
      </c>
      <c r="AY173" s="6"/>
      <c r="AZ173" s="6">
        <v>1</v>
      </c>
      <c r="BA173" s="6">
        <v>2</v>
      </c>
      <c r="BB173" s="6">
        <v>2</v>
      </c>
      <c r="BC173" s="6"/>
      <c r="BD173" s="6">
        <v>1</v>
      </c>
      <c r="BE173" s="6"/>
      <c r="BF173" s="6"/>
      <c r="BG173" s="6"/>
      <c r="BH173" s="6"/>
    </row>
    <row r="174" spans="1:60" s="4" customFormat="1" ht="105" customHeight="1" x14ac:dyDescent="0.3">
      <c r="A174" s="2" t="s">
        <v>8</v>
      </c>
      <c r="B174" s="3" t="s">
        <v>88</v>
      </c>
      <c r="C174" s="5" t="s">
        <v>32</v>
      </c>
      <c r="D174" s="6">
        <v>495</v>
      </c>
      <c r="E174" s="6">
        <v>6</v>
      </c>
      <c r="F174" s="6">
        <v>8</v>
      </c>
      <c r="G174" s="6">
        <f>8+1+0+4</f>
        <v>13</v>
      </c>
      <c r="H174" s="6">
        <v>9</v>
      </c>
      <c r="I174" s="6">
        <v>4</v>
      </c>
      <c r="J174" s="6">
        <v>5</v>
      </c>
      <c r="K174" s="6">
        <f>3+1+2+2</f>
        <v>8</v>
      </c>
      <c r="L174" s="6">
        <v>5</v>
      </c>
      <c r="M174" s="6">
        <v>1</v>
      </c>
      <c r="N174" s="6">
        <v>1</v>
      </c>
      <c r="O174" s="6">
        <f>0+0+0+1</f>
        <v>1</v>
      </c>
      <c r="P174" s="6">
        <v>1</v>
      </c>
      <c r="Q174" s="6"/>
      <c r="R174" s="6"/>
      <c r="S174" s="6">
        <f>0+0+0</f>
        <v>0</v>
      </c>
      <c r="T174" s="6"/>
      <c r="U174" s="6"/>
      <c r="V174" s="6"/>
      <c r="W174" s="6">
        <f>1+0+0</f>
        <v>1</v>
      </c>
      <c r="X174" s="6"/>
      <c r="Y174" s="6"/>
      <c r="Z174" s="6"/>
      <c r="AA174" s="6"/>
      <c r="AB174" s="6"/>
      <c r="AC174" s="6"/>
      <c r="AD174" s="6"/>
      <c r="AE174" s="6"/>
      <c r="AF174" s="6"/>
      <c r="AG174" s="6">
        <v>2</v>
      </c>
      <c r="AH174" s="6">
        <v>2</v>
      </c>
      <c r="AI174" s="6">
        <f>2+0+0+1</f>
        <v>3</v>
      </c>
      <c r="AJ174" s="6">
        <v>2</v>
      </c>
      <c r="AK174" s="6">
        <v>5</v>
      </c>
      <c r="AL174" s="6">
        <v>6</v>
      </c>
      <c r="AM174" s="6">
        <f>8+1+3+3</f>
        <v>15</v>
      </c>
      <c r="AN174" s="6">
        <v>5</v>
      </c>
      <c r="AO174" s="6"/>
      <c r="AP174" s="6"/>
      <c r="AQ174" s="6"/>
      <c r="AR174" s="6"/>
      <c r="AS174" s="6">
        <v>2</v>
      </c>
      <c r="AT174" s="6">
        <v>2</v>
      </c>
      <c r="AU174" s="6">
        <f>0+0+0+0</f>
        <v>0</v>
      </c>
      <c r="AV174" s="6">
        <v>2</v>
      </c>
      <c r="AW174" s="6">
        <v>1</v>
      </c>
      <c r="AX174" s="6">
        <v>1</v>
      </c>
      <c r="AY174" s="6">
        <f>2+0+0+0</f>
        <v>2</v>
      </c>
      <c r="AZ174" s="6">
        <v>2</v>
      </c>
      <c r="BA174" s="6">
        <v>2</v>
      </c>
      <c r="BB174" s="6"/>
      <c r="BC174" s="6">
        <f>3+0+0+1</f>
        <v>4</v>
      </c>
      <c r="BD174" s="6">
        <v>2</v>
      </c>
      <c r="BE174" s="6">
        <v>1</v>
      </c>
      <c r="BF174" s="6">
        <v>1</v>
      </c>
      <c r="BG174" s="6">
        <f>1+0+0+0</f>
        <v>1</v>
      </c>
      <c r="BH174" s="6"/>
    </row>
    <row r="175" spans="1:60" s="4" customFormat="1" ht="105" customHeight="1" x14ac:dyDescent="0.3">
      <c r="A175" s="2" t="s">
        <v>8</v>
      </c>
      <c r="B175" s="3" t="s">
        <v>287</v>
      </c>
      <c r="C175" s="5" t="s">
        <v>286</v>
      </c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>
        <v>1</v>
      </c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>
        <v>1</v>
      </c>
      <c r="BE175" s="6"/>
      <c r="BF175" s="6"/>
      <c r="BG175" s="6"/>
      <c r="BH175" s="6">
        <v>1</v>
      </c>
    </row>
    <row r="176" spans="1:60" s="4" customFormat="1" ht="105" customHeight="1" x14ac:dyDescent="0.3">
      <c r="A176" s="2" t="s">
        <v>8</v>
      </c>
      <c r="B176" s="3" t="s">
        <v>99</v>
      </c>
      <c r="C176" s="3" t="s">
        <v>32</v>
      </c>
      <c r="D176" s="6">
        <v>15</v>
      </c>
      <c r="E176" s="6">
        <v>2</v>
      </c>
      <c r="F176" s="6">
        <v>2</v>
      </c>
      <c r="G176" s="6">
        <v>0</v>
      </c>
      <c r="H176" s="6">
        <v>1</v>
      </c>
      <c r="I176" s="6">
        <v>2</v>
      </c>
      <c r="J176" s="6">
        <v>2</v>
      </c>
      <c r="K176" s="6">
        <v>2</v>
      </c>
      <c r="L176" s="6">
        <v>2</v>
      </c>
      <c r="M176" s="6">
        <v>1</v>
      </c>
      <c r="N176" s="6">
        <v>1</v>
      </c>
      <c r="O176" s="6">
        <v>0</v>
      </c>
      <c r="P176" s="6">
        <v>1</v>
      </c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>
        <v>2</v>
      </c>
      <c r="AH176" s="6">
        <v>2</v>
      </c>
      <c r="AI176" s="6">
        <v>1</v>
      </c>
      <c r="AJ176" s="6">
        <v>2</v>
      </c>
      <c r="AK176" s="6">
        <v>4</v>
      </c>
      <c r="AL176" s="6">
        <v>4</v>
      </c>
      <c r="AM176" s="6">
        <v>3</v>
      </c>
      <c r="AN176" s="6">
        <v>4</v>
      </c>
      <c r="AO176" s="6"/>
      <c r="AP176" s="6"/>
      <c r="AQ176" s="6"/>
      <c r="AR176" s="6"/>
      <c r="AS176" s="6"/>
      <c r="AT176" s="6"/>
      <c r="AU176" s="6">
        <v>0</v>
      </c>
      <c r="AV176" s="6"/>
      <c r="AW176" s="6">
        <v>1</v>
      </c>
      <c r="AX176" s="6">
        <v>1</v>
      </c>
      <c r="AY176" s="6"/>
      <c r="AZ176" s="6"/>
      <c r="BA176" s="6">
        <v>2</v>
      </c>
      <c r="BB176" s="6">
        <v>2</v>
      </c>
      <c r="BC176" s="6">
        <v>1</v>
      </c>
      <c r="BD176" s="6">
        <v>2</v>
      </c>
      <c r="BE176" s="6"/>
      <c r="BF176" s="6"/>
      <c r="BG176" s="6"/>
      <c r="BH176" s="6"/>
    </row>
    <row r="177" spans="1:60" s="4" customFormat="1" ht="105" customHeight="1" x14ac:dyDescent="0.3">
      <c r="A177" s="2" t="s">
        <v>8</v>
      </c>
      <c r="B177" s="3" t="s">
        <v>114</v>
      </c>
      <c r="C177" s="3" t="s">
        <v>32</v>
      </c>
      <c r="D177" s="6">
        <f>385+87</f>
        <v>472</v>
      </c>
      <c r="E177" s="6">
        <v>6</v>
      </c>
      <c r="F177" s="6">
        <v>6</v>
      </c>
      <c r="G177" s="6">
        <f>5+5</f>
        <v>10</v>
      </c>
      <c r="H177" s="6">
        <v>6</v>
      </c>
      <c r="I177" s="6">
        <v>4</v>
      </c>
      <c r="J177" s="6">
        <v>4</v>
      </c>
      <c r="K177" s="6">
        <f>3+2</f>
        <v>5</v>
      </c>
      <c r="L177" s="6">
        <v>4</v>
      </c>
      <c r="M177" s="6">
        <v>1</v>
      </c>
      <c r="N177" s="6">
        <v>1</v>
      </c>
      <c r="O177" s="6">
        <f>2+0</f>
        <v>2</v>
      </c>
      <c r="P177" s="6">
        <v>1</v>
      </c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>
        <v>2</v>
      </c>
      <c r="AH177" s="6">
        <v>2</v>
      </c>
      <c r="AI177" s="6">
        <f>4+0</f>
        <v>4</v>
      </c>
      <c r="AJ177" s="6">
        <v>2</v>
      </c>
      <c r="AK177" s="6">
        <v>5</v>
      </c>
      <c r="AL177" s="6">
        <v>5</v>
      </c>
      <c r="AM177" s="6">
        <f>5+1</f>
        <v>6</v>
      </c>
      <c r="AN177" s="6">
        <v>5</v>
      </c>
      <c r="AO177" s="6"/>
      <c r="AP177" s="6"/>
      <c r="AQ177" s="6"/>
      <c r="AR177" s="6"/>
      <c r="AS177" s="6">
        <v>2</v>
      </c>
      <c r="AT177" s="6">
        <v>2</v>
      </c>
      <c r="AU177" s="6">
        <f>1+1</f>
        <v>2</v>
      </c>
      <c r="AV177" s="6">
        <v>1</v>
      </c>
      <c r="AW177" s="6">
        <v>1</v>
      </c>
      <c r="AX177" s="6">
        <v>1</v>
      </c>
      <c r="AY177" s="6"/>
      <c r="AZ177" s="6">
        <v>1</v>
      </c>
      <c r="BA177" s="6">
        <v>2</v>
      </c>
      <c r="BB177" s="6"/>
      <c r="BC177" s="6">
        <f>1+1</f>
        <v>2</v>
      </c>
      <c r="BD177" s="6">
        <v>2</v>
      </c>
      <c r="BE177" s="6">
        <v>1</v>
      </c>
      <c r="BF177" s="6">
        <v>1</v>
      </c>
      <c r="BG177" s="6"/>
      <c r="BH177" s="6"/>
    </row>
    <row r="178" spans="1:60" s="4" customFormat="1" ht="105" customHeight="1" x14ac:dyDescent="0.3">
      <c r="A178" s="2" t="s">
        <v>8</v>
      </c>
      <c r="B178" s="3" t="s">
        <v>278</v>
      </c>
      <c r="C178" s="3" t="s">
        <v>34</v>
      </c>
      <c r="D178" s="6">
        <v>87</v>
      </c>
      <c r="E178" s="6">
        <v>2</v>
      </c>
      <c r="F178" s="6"/>
      <c r="G178" s="6"/>
      <c r="H178" s="6">
        <v>2</v>
      </c>
      <c r="I178" s="6"/>
      <c r="J178" s="6"/>
      <c r="K178" s="6"/>
      <c r="L178" s="6">
        <v>1</v>
      </c>
      <c r="M178" s="6"/>
      <c r="N178" s="6"/>
      <c r="O178" s="6"/>
      <c r="P178" s="6">
        <v>1</v>
      </c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>
        <v>1</v>
      </c>
      <c r="AK178" s="6"/>
      <c r="AL178" s="6"/>
      <c r="AM178" s="6"/>
      <c r="AN178" s="6">
        <v>2</v>
      </c>
      <c r="AO178" s="6"/>
      <c r="AP178" s="6"/>
      <c r="AQ178" s="6"/>
      <c r="AR178" s="6"/>
      <c r="AS178" s="6"/>
      <c r="AT178" s="6"/>
      <c r="AU178" s="6"/>
      <c r="AV178" s="6">
        <v>1</v>
      </c>
      <c r="AW178" s="6"/>
      <c r="AX178" s="6"/>
      <c r="AY178" s="6"/>
      <c r="AZ178" s="6"/>
      <c r="BA178" s="6"/>
      <c r="BB178" s="6"/>
      <c r="BC178" s="6"/>
      <c r="BD178" s="6">
        <v>1</v>
      </c>
      <c r="BE178" s="6"/>
      <c r="BF178" s="6"/>
      <c r="BG178" s="6"/>
      <c r="BH178" s="6"/>
    </row>
    <row r="179" spans="1:60" s="4" customFormat="1" ht="105" customHeight="1" x14ac:dyDescent="0.3">
      <c r="A179" s="2" t="s">
        <v>8</v>
      </c>
      <c r="B179" s="3" t="s">
        <v>117</v>
      </c>
      <c r="C179" s="3" t="s">
        <v>32</v>
      </c>
      <c r="D179" s="6">
        <v>70</v>
      </c>
      <c r="E179" s="6">
        <v>2</v>
      </c>
      <c r="F179" s="6">
        <v>2</v>
      </c>
      <c r="G179" s="6">
        <v>1</v>
      </c>
      <c r="H179" s="6">
        <v>2</v>
      </c>
      <c r="I179" s="6">
        <v>2</v>
      </c>
      <c r="J179" s="6">
        <v>2</v>
      </c>
      <c r="K179" s="6">
        <v>1</v>
      </c>
      <c r="L179" s="6">
        <v>2</v>
      </c>
      <c r="M179" s="6">
        <v>1</v>
      </c>
      <c r="N179" s="6">
        <v>1</v>
      </c>
      <c r="O179" s="6"/>
      <c r="P179" s="6">
        <v>1</v>
      </c>
      <c r="Q179" s="6"/>
      <c r="R179" s="6"/>
      <c r="S179" s="6"/>
      <c r="T179" s="6"/>
      <c r="U179" s="6"/>
      <c r="V179" s="6"/>
      <c r="W179" s="6">
        <v>0</v>
      </c>
      <c r="X179" s="6"/>
      <c r="Y179" s="6"/>
      <c r="Z179" s="6"/>
      <c r="AA179" s="6"/>
      <c r="AB179" s="6"/>
      <c r="AC179" s="6"/>
      <c r="AD179" s="6"/>
      <c r="AE179" s="6"/>
      <c r="AF179" s="6"/>
      <c r="AG179" s="6">
        <v>2</v>
      </c>
      <c r="AH179" s="6">
        <v>2</v>
      </c>
      <c r="AI179" s="6">
        <v>0</v>
      </c>
      <c r="AJ179" s="6">
        <v>2</v>
      </c>
      <c r="AK179" s="6">
        <v>4</v>
      </c>
      <c r="AL179" s="6">
        <v>4</v>
      </c>
      <c r="AM179" s="6">
        <v>5</v>
      </c>
      <c r="AN179" s="6">
        <v>4</v>
      </c>
      <c r="AO179" s="6"/>
      <c r="AP179" s="6"/>
      <c r="AQ179" s="6"/>
      <c r="AR179" s="6"/>
      <c r="AS179" s="6"/>
      <c r="AT179" s="6"/>
      <c r="AU179" s="6">
        <v>1</v>
      </c>
      <c r="AV179" s="6"/>
      <c r="AW179" s="6">
        <v>1</v>
      </c>
      <c r="AX179" s="6">
        <v>1</v>
      </c>
      <c r="AY179" s="6"/>
      <c r="AZ179" s="6">
        <v>1</v>
      </c>
      <c r="BA179" s="6">
        <v>2</v>
      </c>
      <c r="BB179" s="6">
        <v>2</v>
      </c>
      <c r="BC179" s="6">
        <v>1</v>
      </c>
      <c r="BD179" s="6">
        <v>2</v>
      </c>
      <c r="BE179" s="6"/>
      <c r="BF179" s="6"/>
      <c r="BG179" s="6"/>
      <c r="BH179" s="6"/>
    </row>
    <row r="180" spans="1:60" s="4" customFormat="1" ht="105" customHeight="1" x14ac:dyDescent="0.3">
      <c r="A180" s="2" t="s">
        <v>8</v>
      </c>
      <c r="B180" s="3" t="s">
        <v>121</v>
      </c>
      <c r="C180" s="3" t="s">
        <v>34</v>
      </c>
      <c r="D180" s="6">
        <v>170</v>
      </c>
      <c r="E180" s="6">
        <v>5</v>
      </c>
      <c r="F180" s="6">
        <v>5</v>
      </c>
      <c r="G180" s="6">
        <v>5</v>
      </c>
      <c r="H180" s="6">
        <v>5</v>
      </c>
      <c r="I180" s="6">
        <v>4</v>
      </c>
      <c r="J180" s="6">
        <v>4</v>
      </c>
      <c r="K180" s="6">
        <v>1</v>
      </c>
      <c r="L180" s="6">
        <v>4</v>
      </c>
      <c r="M180" s="6">
        <v>1</v>
      </c>
      <c r="N180" s="6">
        <v>1</v>
      </c>
      <c r="O180" s="6"/>
      <c r="P180" s="6">
        <v>1</v>
      </c>
      <c r="Q180" s="6"/>
      <c r="R180" s="6"/>
      <c r="S180" s="6"/>
      <c r="T180" s="6"/>
      <c r="U180" s="6"/>
      <c r="V180" s="6"/>
      <c r="W180" s="6">
        <v>0</v>
      </c>
      <c r="X180" s="6"/>
      <c r="Y180" s="6"/>
      <c r="Z180" s="6"/>
      <c r="AA180" s="6"/>
      <c r="AB180" s="6"/>
      <c r="AC180" s="6"/>
      <c r="AD180" s="6"/>
      <c r="AE180" s="6"/>
      <c r="AF180" s="6"/>
      <c r="AG180" s="6">
        <v>2</v>
      </c>
      <c r="AH180" s="6">
        <v>2</v>
      </c>
      <c r="AI180" s="6">
        <v>2</v>
      </c>
      <c r="AJ180" s="6">
        <v>2</v>
      </c>
      <c r="AK180" s="6">
        <v>5</v>
      </c>
      <c r="AL180" s="6">
        <v>5</v>
      </c>
      <c r="AM180" s="6">
        <v>5</v>
      </c>
      <c r="AN180" s="6">
        <v>5</v>
      </c>
      <c r="AO180" s="6"/>
      <c r="AP180" s="6"/>
      <c r="AQ180" s="6"/>
      <c r="AR180" s="6"/>
      <c r="AS180" s="6">
        <v>1</v>
      </c>
      <c r="AT180" s="6">
        <v>1</v>
      </c>
      <c r="AU180" s="6">
        <v>1</v>
      </c>
      <c r="AV180" s="6">
        <v>1</v>
      </c>
      <c r="AW180" s="6">
        <v>1</v>
      </c>
      <c r="AX180" s="6">
        <v>1</v>
      </c>
      <c r="AY180" s="6">
        <v>1</v>
      </c>
      <c r="AZ180" s="6">
        <v>1</v>
      </c>
      <c r="BA180" s="6">
        <v>2</v>
      </c>
      <c r="BB180" s="6"/>
      <c r="BC180" s="6">
        <v>7</v>
      </c>
      <c r="BD180" s="6">
        <v>7</v>
      </c>
      <c r="BE180" s="6"/>
      <c r="BF180" s="6"/>
      <c r="BG180" s="6">
        <v>0</v>
      </c>
      <c r="BH180" s="6"/>
    </row>
    <row r="181" spans="1:60" s="4" customFormat="1" ht="105" customHeight="1" x14ac:dyDescent="0.3">
      <c r="A181" s="2" t="s">
        <v>8</v>
      </c>
      <c r="B181" s="3" t="s">
        <v>122</v>
      </c>
      <c r="C181" s="3" t="s">
        <v>32</v>
      </c>
      <c r="D181" s="6">
        <v>48</v>
      </c>
      <c r="E181" s="6">
        <v>2</v>
      </c>
      <c r="F181" s="6">
        <v>2</v>
      </c>
      <c r="G181" s="6">
        <v>1</v>
      </c>
      <c r="H181" s="6">
        <v>2</v>
      </c>
      <c r="I181" s="6">
        <v>2</v>
      </c>
      <c r="J181" s="6">
        <v>2</v>
      </c>
      <c r="K181" s="6">
        <v>0</v>
      </c>
      <c r="L181" s="6">
        <v>2</v>
      </c>
      <c r="M181" s="6">
        <v>1</v>
      </c>
      <c r="N181" s="6">
        <v>1</v>
      </c>
      <c r="O181" s="6"/>
      <c r="P181" s="6">
        <v>1</v>
      </c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>
        <v>2</v>
      </c>
      <c r="AH181" s="6">
        <v>2</v>
      </c>
      <c r="AI181" s="6">
        <v>0</v>
      </c>
      <c r="AJ181" s="6">
        <v>2</v>
      </c>
      <c r="AK181" s="6">
        <v>4</v>
      </c>
      <c r="AL181" s="6">
        <v>4</v>
      </c>
      <c r="AM181" s="6">
        <v>4</v>
      </c>
      <c r="AN181" s="6">
        <v>4</v>
      </c>
      <c r="AO181" s="6"/>
      <c r="AP181" s="6"/>
      <c r="AQ181" s="6"/>
      <c r="AR181" s="6"/>
      <c r="AS181" s="6"/>
      <c r="AT181" s="6"/>
      <c r="AU181" s="6">
        <v>1</v>
      </c>
      <c r="AV181" s="6"/>
      <c r="AW181" s="6">
        <v>1</v>
      </c>
      <c r="AX181" s="6">
        <v>1</v>
      </c>
      <c r="AY181" s="6"/>
      <c r="AZ181" s="6">
        <v>1</v>
      </c>
      <c r="BA181" s="6">
        <v>2</v>
      </c>
      <c r="BB181" s="6">
        <v>2</v>
      </c>
      <c r="BC181" s="6"/>
      <c r="BD181" s="6">
        <v>2</v>
      </c>
      <c r="BE181" s="6"/>
      <c r="BF181" s="6"/>
      <c r="BG181" s="6"/>
      <c r="BH181" s="6"/>
    </row>
    <row r="182" spans="1:60" s="4" customFormat="1" ht="105" customHeight="1" x14ac:dyDescent="0.3">
      <c r="A182" s="2" t="s">
        <v>8</v>
      </c>
      <c r="B182" s="3" t="s">
        <v>137</v>
      </c>
      <c r="C182" s="3" t="s">
        <v>34</v>
      </c>
      <c r="D182" s="6">
        <v>103</v>
      </c>
      <c r="E182" s="6">
        <v>4</v>
      </c>
      <c r="F182" s="6">
        <v>3</v>
      </c>
      <c r="G182" s="6">
        <v>3</v>
      </c>
      <c r="H182" s="6">
        <v>4</v>
      </c>
      <c r="I182" s="6">
        <v>4</v>
      </c>
      <c r="J182" s="6">
        <v>3</v>
      </c>
      <c r="K182" s="6">
        <v>1</v>
      </c>
      <c r="L182" s="6">
        <v>3</v>
      </c>
      <c r="M182" s="6">
        <v>1</v>
      </c>
      <c r="N182" s="6">
        <v>1</v>
      </c>
      <c r="O182" s="6"/>
      <c r="P182" s="6">
        <v>1</v>
      </c>
      <c r="Q182" s="6"/>
      <c r="R182" s="6"/>
      <c r="S182" s="6"/>
      <c r="T182" s="6"/>
      <c r="U182" s="6"/>
      <c r="V182" s="6"/>
      <c r="W182" s="6">
        <v>0</v>
      </c>
      <c r="X182" s="6"/>
      <c r="Y182" s="6"/>
      <c r="Z182" s="6"/>
      <c r="AA182" s="6"/>
      <c r="AB182" s="6"/>
      <c r="AC182" s="6"/>
      <c r="AD182" s="6"/>
      <c r="AE182" s="6"/>
      <c r="AF182" s="6"/>
      <c r="AG182" s="6">
        <v>2</v>
      </c>
      <c r="AH182" s="6">
        <v>2</v>
      </c>
      <c r="AI182" s="6">
        <v>4</v>
      </c>
      <c r="AJ182" s="6">
        <v>2</v>
      </c>
      <c r="AK182" s="6">
        <v>5</v>
      </c>
      <c r="AL182" s="6">
        <v>4</v>
      </c>
      <c r="AM182" s="6">
        <v>4</v>
      </c>
      <c r="AN182" s="6">
        <v>4</v>
      </c>
      <c r="AO182" s="6"/>
      <c r="AP182" s="6"/>
      <c r="AQ182" s="6"/>
      <c r="AR182" s="6"/>
      <c r="AS182" s="6">
        <v>1</v>
      </c>
      <c r="AT182" s="6">
        <v>1</v>
      </c>
      <c r="AU182" s="6">
        <v>2</v>
      </c>
      <c r="AV182" s="6">
        <v>1</v>
      </c>
      <c r="AW182" s="6">
        <v>1</v>
      </c>
      <c r="AX182" s="6">
        <v>1</v>
      </c>
      <c r="AY182" s="6"/>
      <c r="AZ182" s="6">
        <v>1</v>
      </c>
      <c r="BA182" s="6">
        <v>2</v>
      </c>
      <c r="BB182" s="6"/>
      <c r="BC182" s="6">
        <v>4</v>
      </c>
      <c r="BD182" s="6">
        <v>4</v>
      </c>
      <c r="BE182" s="6"/>
      <c r="BF182" s="6"/>
      <c r="BG182" s="6">
        <v>0</v>
      </c>
      <c r="BH182" s="6"/>
    </row>
    <row r="183" spans="1:60" s="4" customFormat="1" ht="105" customHeight="1" x14ac:dyDescent="0.3">
      <c r="A183" s="2" t="s">
        <v>8</v>
      </c>
      <c r="B183" s="3" t="s">
        <v>256</v>
      </c>
      <c r="C183" s="3" t="s">
        <v>250</v>
      </c>
      <c r="D183" s="6"/>
      <c r="E183" s="13"/>
      <c r="F183" s="13"/>
      <c r="G183" s="13">
        <v>0</v>
      </c>
      <c r="H183" s="13">
        <v>0</v>
      </c>
      <c r="I183" s="11"/>
      <c r="J183" s="13"/>
      <c r="K183" s="13">
        <v>2</v>
      </c>
      <c r="L183" s="13"/>
      <c r="M183" s="11">
        <v>1</v>
      </c>
      <c r="N183" s="11"/>
      <c r="O183" s="11">
        <v>0</v>
      </c>
      <c r="P183" s="11">
        <v>1</v>
      </c>
      <c r="Q183" s="11"/>
      <c r="R183" s="11"/>
      <c r="S183" s="11"/>
      <c r="T183" s="11"/>
      <c r="U183" s="11"/>
      <c r="V183" s="11"/>
      <c r="W183" s="11">
        <v>1</v>
      </c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>
        <v>1</v>
      </c>
      <c r="AJ183" s="11"/>
      <c r="AK183" s="11">
        <v>2</v>
      </c>
      <c r="AL183" s="11"/>
      <c r="AM183" s="11">
        <v>3</v>
      </c>
      <c r="AN183" s="11"/>
      <c r="AO183" s="11"/>
      <c r="AP183" s="11"/>
      <c r="AQ183" s="11"/>
      <c r="AR183" s="11"/>
      <c r="AS183" s="11"/>
      <c r="AT183" s="11"/>
      <c r="AU183" s="11">
        <v>0</v>
      </c>
      <c r="AV183" s="11">
        <v>1</v>
      </c>
      <c r="AW183" s="11">
        <v>1</v>
      </c>
      <c r="AX183" s="11"/>
      <c r="AY183" s="11"/>
      <c r="AZ183" s="11"/>
      <c r="BA183" s="11">
        <v>1</v>
      </c>
      <c r="BB183" s="11"/>
      <c r="BC183" s="11">
        <v>1</v>
      </c>
      <c r="BD183" s="11">
        <v>1</v>
      </c>
      <c r="BE183" s="11">
        <v>1</v>
      </c>
      <c r="BF183" s="11"/>
      <c r="BG183" s="11">
        <v>0</v>
      </c>
      <c r="BH183" s="11"/>
    </row>
    <row r="184" spans="1:60" s="4" customFormat="1" ht="105" customHeight="1" x14ac:dyDescent="0.3">
      <c r="A184" s="2" t="s">
        <v>8</v>
      </c>
      <c r="B184" s="3" t="s">
        <v>146</v>
      </c>
      <c r="C184" s="3" t="s">
        <v>32</v>
      </c>
      <c r="D184" s="6">
        <v>364</v>
      </c>
      <c r="E184" s="6">
        <v>5</v>
      </c>
      <c r="F184" s="6">
        <v>6</v>
      </c>
      <c r="G184" s="6">
        <v>6</v>
      </c>
      <c r="H184" s="6">
        <v>5</v>
      </c>
      <c r="I184" s="6">
        <v>3</v>
      </c>
      <c r="J184" s="6">
        <v>4</v>
      </c>
      <c r="K184" s="6">
        <v>3</v>
      </c>
      <c r="L184" s="6">
        <v>4</v>
      </c>
      <c r="M184" s="6">
        <v>1</v>
      </c>
      <c r="N184" s="6">
        <v>1</v>
      </c>
      <c r="O184" s="6">
        <v>1</v>
      </c>
      <c r="P184" s="6">
        <v>1</v>
      </c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>
        <v>2</v>
      </c>
      <c r="AH184" s="6">
        <v>2</v>
      </c>
      <c r="AI184" s="6">
        <v>5</v>
      </c>
      <c r="AJ184" s="6">
        <v>2</v>
      </c>
      <c r="AK184" s="6">
        <v>5</v>
      </c>
      <c r="AL184" s="6">
        <v>6</v>
      </c>
      <c r="AM184" s="6">
        <v>6</v>
      </c>
      <c r="AN184" s="6">
        <v>6</v>
      </c>
      <c r="AO184" s="6"/>
      <c r="AP184" s="6"/>
      <c r="AQ184" s="6"/>
      <c r="AR184" s="6"/>
      <c r="AS184" s="6">
        <v>1</v>
      </c>
      <c r="AT184" s="6">
        <v>1</v>
      </c>
      <c r="AU184" s="6">
        <v>1</v>
      </c>
      <c r="AV184" s="6">
        <v>1</v>
      </c>
      <c r="AW184" s="6">
        <v>1</v>
      </c>
      <c r="AX184" s="6">
        <v>1</v>
      </c>
      <c r="AY184" s="6">
        <v>2</v>
      </c>
      <c r="AZ184" s="6">
        <v>2</v>
      </c>
      <c r="BA184" s="6">
        <v>2</v>
      </c>
      <c r="BB184" s="6"/>
      <c r="BC184" s="6"/>
      <c r="BD184" s="6">
        <v>1</v>
      </c>
      <c r="BE184" s="6">
        <v>1</v>
      </c>
      <c r="BF184" s="6">
        <v>1</v>
      </c>
      <c r="BG184" s="6">
        <v>0</v>
      </c>
      <c r="BH184" s="6"/>
    </row>
    <row r="185" spans="1:60" s="4" customFormat="1" ht="105" customHeight="1" x14ac:dyDescent="0.3">
      <c r="A185" s="2" t="s">
        <v>8</v>
      </c>
      <c r="B185" s="3" t="s">
        <v>151</v>
      </c>
      <c r="C185" s="3" t="s">
        <v>32</v>
      </c>
      <c r="D185" s="6">
        <v>217</v>
      </c>
      <c r="E185" s="6">
        <v>4</v>
      </c>
      <c r="F185" s="6">
        <v>4</v>
      </c>
      <c r="G185" s="6">
        <v>5</v>
      </c>
      <c r="H185" s="6">
        <v>4</v>
      </c>
      <c r="I185" s="6">
        <v>3</v>
      </c>
      <c r="J185" s="6">
        <v>3</v>
      </c>
      <c r="K185" s="6">
        <v>2</v>
      </c>
      <c r="L185" s="6">
        <v>3</v>
      </c>
      <c r="M185" s="6">
        <v>1</v>
      </c>
      <c r="N185" s="6">
        <v>1</v>
      </c>
      <c r="O185" s="6">
        <v>1</v>
      </c>
      <c r="P185" s="6">
        <v>1</v>
      </c>
      <c r="Q185" s="6"/>
      <c r="R185" s="6"/>
      <c r="S185" s="6">
        <v>2</v>
      </c>
      <c r="T185" s="6"/>
      <c r="U185" s="6"/>
      <c r="V185" s="6"/>
      <c r="W185" s="6">
        <v>1</v>
      </c>
      <c r="X185" s="6"/>
      <c r="Y185" s="6"/>
      <c r="Z185" s="6"/>
      <c r="AA185" s="6"/>
      <c r="AB185" s="6"/>
      <c r="AC185" s="6"/>
      <c r="AD185" s="6"/>
      <c r="AE185" s="6"/>
      <c r="AF185" s="6"/>
      <c r="AG185" s="6">
        <v>2</v>
      </c>
      <c r="AH185" s="6">
        <v>2</v>
      </c>
      <c r="AI185" s="6">
        <v>4</v>
      </c>
      <c r="AJ185" s="6">
        <v>2</v>
      </c>
      <c r="AK185" s="6">
        <v>5</v>
      </c>
      <c r="AL185" s="6">
        <v>5</v>
      </c>
      <c r="AM185" s="6">
        <v>10</v>
      </c>
      <c r="AN185" s="6">
        <v>5</v>
      </c>
      <c r="AO185" s="6"/>
      <c r="AP185" s="6"/>
      <c r="AQ185" s="6"/>
      <c r="AR185" s="6"/>
      <c r="AS185" s="6">
        <v>1</v>
      </c>
      <c r="AT185" s="6">
        <v>1</v>
      </c>
      <c r="AU185" s="6">
        <v>1</v>
      </c>
      <c r="AV185" s="6">
        <v>1</v>
      </c>
      <c r="AW185" s="6">
        <v>1</v>
      </c>
      <c r="AX185" s="6">
        <v>1</v>
      </c>
      <c r="AY185" s="6">
        <v>0</v>
      </c>
      <c r="AZ185" s="6">
        <v>1</v>
      </c>
      <c r="BA185" s="6">
        <v>2</v>
      </c>
      <c r="BB185" s="6"/>
      <c r="BC185" s="6">
        <v>0</v>
      </c>
      <c r="BD185" s="6">
        <v>1</v>
      </c>
      <c r="BE185" s="6"/>
      <c r="BF185" s="6"/>
      <c r="BG185" s="6">
        <v>0</v>
      </c>
      <c r="BH185" s="6"/>
    </row>
    <row r="186" spans="1:60" s="4" customFormat="1" ht="105" customHeight="1" x14ac:dyDescent="0.3">
      <c r="A186" s="2" t="s">
        <v>8</v>
      </c>
      <c r="B186" s="3" t="s">
        <v>152</v>
      </c>
      <c r="C186" s="5" t="s">
        <v>32</v>
      </c>
      <c r="D186" s="6">
        <v>57</v>
      </c>
      <c r="E186" s="6">
        <v>2</v>
      </c>
      <c r="F186" s="6">
        <v>2</v>
      </c>
      <c r="G186" s="6">
        <v>1</v>
      </c>
      <c r="H186" s="6">
        <v>2</v>
      </c>
      <c r="I186" s="6">
        <v>2</v>
      </c>
      <c r="J186" s="6">
        <v>2</v>
      </c>
      <c r="K186" s="6">
        <v>2</v>
      </c>
      <c r="L186" s="6">
        <v>2</v>
      </c>
      <c r="M186" s="6">
        <v>1</v>
      </c>
      <c r="N186" s="6">
        <v>1</v>
      </c>
      <c r="O186" s="6">
        <v>1</v>
      </c>
      <c r="P186" s="6">
        <v>1</v>
      </c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>
        <v>2</v>
      </c>
      <c r="AH186" s="6">
        <v>2</v>
      </c>
      <c r="AI186" s="6">
        <v>0</v>
      </c>
      <c r="AJ186" s="6">
        <v>2</v>
      </c>
      <c r="AK186" s="6">
        <v>4</v>
      </c>
      <c r="AL186" s="6">
        <v>4</v>
      </c>
      <c r="AM186" s="6">
        <v>4</v>
      </c>
      <c r="AN186" s="6">
        <v>4</v>
      </c>
      <c r="AO186" s="6"/>
      <c r="AP186" s="6"/>
      <c r="AQ186" s="6"/>
      <c r="AR186" s="6"/>
      <c r="AS186" s="6"/>
      <c r="AT186" s="6"/>
      <c r="AU186" s="6">
        <v>0</v>
      </c>
      <c r="AV186" s="6"/>
      <c r="AW186" s="6">
        <v>1</v>
      </c>
      <c r="AX186" s="6">
        <v>1</v>
      </c>
      <c r="AY186" s="6"/>
      <c r="AZ186" s="6"/>
      <c r="BA186" s="6">
        <v>2</v>
      </c>
      <c r="BB186" s="6">
        <v>2</v>
      </c>
      <c r="BC186" s="6">
        <v>1</v>
      </c>
      <c r="BD186" s="6">
        <v>1</v>
      </c>
      <c r="BE186" s="6"/>
      <c r="BF186" s="6"/>
      <c r="BG186" s="6"/>
      <c r="BH186" s="6"/>
    </row>
    <row r="187" spans="1:60" s="4" customFormat="1" ht="105" customHeight="1" x14ac:dyDescent="0.3">
      <c r="A187" s="2" t="s">
        <v>8</v>
      </c>
      <c r="B187" s="3" t="s">
        <v>154</v>
      </c>
      <c r="C187" s="3" t="s">
        <v>34</v>
      </c>
      <c r="D187" s="6">
        <v>363</v>
      </c>
      <c r="E187" s="6">
        <v>9</v>
      </c>
      <c r="F187" s="6">
        <v>9</v>
      </c>
      <c r="G187" s="6">
        <v>4</v>
      </c>
      <c r="H187" s="6">
        <v>8</v>
      </c>
      <c r="I187" s="6">
        <v>4</v>
      </c>
      <c r="J187" s="6">
        <v>4</v>
      </c>
      <c r="K187" s="6">
        <v>2</v>
      </c>
      <c r="L187" s="6">
        <v>4</v>
      </c>
      <c r="M187" s="6">
        <v>1</v>
      </c>
      <c r="N187" s="6">
        <v>1</v>
      </c>
      <c r="O187" s="6">
        <v>1</v>
      </c>
      <c r="P187" s="6">
        <v>1</v>
      </c>
      <c r="Q187" s="6"/>
      <c r="R187" s="6"/>
      <c r="S187" s="6"/>
      <c r="T187" s="6"/>
      <c r="U187" s="6"/>
      <c r="V187" s="6"/>
      <c r="W187" s="6">
        <v>0</v>
      </c>
      <c r="X187" s="6"/>
      <c r="Y187" s="6"/>
      <c r="Z187" s="6"/>
      <c r="AA187" s="6"/>
      <c r="AB187" s="6"/>
      <c r="AC187" s="6"/>
      <c r="AD187" s="6"/>
      <c r="AE187" s="6"/>
      <c r="AF187" s="6"/>
      <c r="AG187" s="6">
        <v>2</v>
      </c>
      <c r="AH187" s="6">
        <v>2</v>
      </c>
      <c r="AI187" s="6">
        <v>4</v>
      </c>
      <c r="AJ187" s="6">
        <v>2</v>
      </c>
      <c r="AK187" s="6">
        <v>5</v>
      </c>
      <c r="AL187" s="6">
        <v>5</v>
      </c>
      <c r="AM187" s="6">
        <v>5</v>
      </c>
      <c r="AN187" s="6">
        <v>5</v>
      </c>
      <c r="AO187" s="6"/>
      <c r="AP187" s="6"/>
      <c r="AQ187" s="6"/>
      <c r="AR187" s="6"/>
      <c r="AS187" s="6">
        <v>1</v>
      </c>
      <c r="AT187" s="6">
        <v>1</v>
      </c>
      <c r="AU187" s="6">
        <v>0</v>
      </c>
      <c r="AV187" s="6">
        <v>1</v>
      </c>
      <c r="AW187" s="6">
        <v>1</v>
      </c>
      <c r="AX187" s="6">
        <v>1</v>
      </c>
      <c r="AY187" s="6">
        <v>2</v>
      </c>
      <c r="AZ187" s="6">
        <v>2</v>
      </c>
      <c r="BA187" s="6">
        <v>2</v>
      </c>
      <c r="BB187" s="6"/>
      <c r="BC187" s="6">
        <v>1</v>
      </c>
      <c r="BD187" s="6">
        <v>2</v>
      </c>
      <c r="BE187" s="6">
        <v>1</v>
      </c>
      <c r="BF187" s="6">
        <v>1</v>
      </c>
      <c r="BG187" s="6">
        <v>0</v>
      </c>
      <c r="BH187" s="6"/>
    </row>
    <row r="188" spans="1:60" s="4" customFormat="1" ht="105" customHeight="1" x14ac:dyDescent="0.3">
      <c r="A188" s="14" t="s">
        <v>8</v>
      </c>
      <c r="B188" s="3" t="s">
        <v>249</v>
      </c>
      <c r="C188" s="15"/>
      <c r="D188" s="6"/>
      <c r="E188" s="6">
        <v>1</v>
      </c>
      <c r="F188" s="6"/>
      <c r="G188" s="6">
        <v>2</v>
      </c>
      <c r="H188" s="6">
        <v>1</v>
      </c>
      <c r="I188" s="6">
        <v>3</v>
      </c>
      <c r="J188" s="6">
        <v>4</v>
      </c>
      <c r="K188" s="6">
        <v>6</v>
      </c>
      <c r="L188" s="6">
        <v>3</v>
      </c>
      <c r="M188" s="6">
        <v>1</v>
      </c>
      <c r="N188" s="6">
        <v>2</v>
      </c>
      <c r="O188" s="6">
        <v>4</v>
      </c>
      <c r="P188" s="6">
        <v>1</v>
      </c>
      <c r="Q188" s="6">
        <v>1</v>
      </c>
      <c r="R188" s="6"/>
      <c r="S188" s="6">
        <v>1</v>
      </c>
      <c r="T188" s="6"/>
      <c r="U188" s="6">
        <v>6</v>
      </c>
      <c r="V188" s="6"/>
      <c r="W188" s="6">
        <v>3</v>
      </c>
      <c r="X188" s="6">
        <v>6</v>
      </c>
      <c r="Y188" s="6"/>
      <c r="Z188" s="6"/>
      <c r="AA188" s="6"/>
      <c r="AB188" s="6"/>
      <c r="AC188" s="6">
        <v>6</v>
      </c>
      <c r="AD188" s="6"/>
      <c r="AE188" s="6"/>
      <c r="AF188" s="6">
        <v>6</v>
      </c>
      <c r="AG188" s="6">
        <v>3</v>
      </c>
      <c r="AH188" s="6"/>
      <c r="AI188" s="6">
        <v>4</v>
      </c>
      <c r="AJ188" s="6">
        <v>2</v>
      </c>
      <c r="AK188" s="6">
        <v>3</v>
      </c>
      <c r="AL188" s="6"/>
      <c r="AM188" s="6">
        <v>5</v>
      </c>
      <c r="AN188" s="6">
        <v>3</v>
      </c>
      <c r="AO188" s="6"/>
      <c r="AP188" s="6"/>
      <c r="AQ188" s="6"/>
      <c r="AR188" s="6"/>
      <c r="AS188" s="6">
        <v>1</v>
      </c>
      <c r="AT188" s="6"/>
      <c r="AU188" s="6">
        <v>0</v>
      </c>
      <c r="AV188" s="6"/>
      <c r="AW188" s="6">
        <v>1</v>
      </c>
      <c r="AX188" s="6"/>
      <c r="AY188" s="6"/>
      <c r="AZ188" s="6"/>
      <c r="BA188" s="6">
        <v>4</v>
      </c>
      <c r="BB188" s="6"/>
      <c r="BC188" s="6">
        <v>2</v>
      </c>
      <c r="BD188" s="6">
        <v>3</v>
      </c>
      <c r="BE188" s="6">
        <v>1</v>
      </c>
      <c r="BF188" s="6"/>
      <c r="BG188" s="6">
        <v>2</v>
      </c>
      <c r="BH188" s="6">
        <v>2</v>
      </c>
    </row>
    <row r="189" spans="1:60" s="4" customFormat="1" ht="105" customHeight="1" x14ac:dyDescent="0.3">
      <c r="A189" s="2" t="s">
        <v>8</v>
      </c>
      <c r="B189" s="3" t="s">
        <v>158</v>
      </c>
      <c r="C189" s="15" t="s">
        <v>32</v>
      </c>
      <c r="D189" s="6">
        <v>613</v>
      </c>
      <c r="E189" s="6">
        <v>9</v>
      </c>
      <c r="F189" s="6">
        <v>9</v>
      </c>
      <c r="G189" s="6">
        <v>4</v>
      </c>
      <c r="H189" s="6">
        <v>9</v>
      </c>
      <c r="I189" s="6">
        <v>7</v>
      </c>
      <c r="J189" s="6">
        <v>6</v>
      </c>
      <c r="K189" s="6">
        <v>4</v>
      </c>
      <c r="L189" s="6">
        <v>6</v>
      </c>
      <c r="M189" s="6">
        <v>1</v>
      </c>
      <c r="N189" s="6">
        <v>1</v>
      </c>
      <c r="O189" s="6">
        <v>1</v>
      </c>
      <c r="P189" s="6">
        <v>1</v>
      </c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>
        <v>2</v>
      </c>
      <c r="AH189" s="6">
        <v>2</v>
      </c>
      <c r="AI189" s="6">
        <v>3</v>
      </c>
      <c r="AJ189" s="6">
        <v>2</v>
      </c>
      <c r="AK189" s="6">
        <v>6</v>
      </c>
      <c r="AL189" s="6">
        <v>6</v>
      </c>
      <c r="AM189" s="6">
        <v>8</v>
      </c>
      <c r="AN189" s="6">
        <v>6</v>
      </c>
      <c r="AO189" s="6"/>
      <c r="AP189" s="6"/>
      <c r="AQ189" s="6"/>
      <c r="AR189" s="6"/>
      <c r="AS189" s="6">
        <v>2</v>
      </c>
      <c r="AT189" s="6">
        <v>2</v>
      </c>
      <c r="AU189" s="6">
        <v>2</v>
      </c>
      <c r="AV189" s="6">
        <v>2</v>
      </c>
      <c r="AW189" s="6">
        <v>1</v>
      </c>
      <c r="AX189" s="6">
        <v>1</v>
      </c>
      <c r="AY189" s="6"/>
      <c r="AZ189" s="6">
        <v>1</v>
      </c>
      <c r="BA189" s="6">
        <v>2</v>
      </c>
      <c r="BB189" s="6"/>
      <c r="BC189" s="6">
        <v>1</v>
      </c>
      <c r="BD189" s="6">
        <v>2</v>
      </c>
      <c r="BE189" s="6">
        <v>1</v>
      </c>
      <c r="BF189" s="6">
        <v>1</v>
      </c>
      <c r="BG189" s="6">
        <v>0</v>
      </c>
      <c r="BH189" s="6"/>
    </row>
    <row r="190" spans="1:60" s="4" customFormat="1" ht="105" customHeight="1" x14ac:dyDescent="0.3">
      <c r="A190" s="14" t="s">
        <v>8</v>
      </c>
      <c r="B190" s="3" t="s">
        <v>175</v>
      </c>
      <c r="C190" s="21" t="s">
        <v>34</v>
      </c>
      <c r="D190" s="6">
        <v>235</v>
      </c>
      <c r="E190" s="6">
        <v>6</v>
      </c>
      <c r="F190" s="6">
        <v>6</v>
      </c>
      <c r="G190" s="6">
        <v>5</v>
      </c>
      <c r="H190" s="6">
        <v>6</v>
      </c>
      <c r="I190" s="6">
        <v>4</v>
      </c>
      <c r="J190" s="6">
        <v>4</v>
      </c>
      <c r="K190" s="6">
        <v>2</v>
      </c>
      <c r="L190" s="6">
        <v>4</v>
      </c>
      <c r="M190" s="6">
        <v>1</v>
      </c>
      <c r="N190" s="6">
        <v>1</v>
      </c>
      <c r="O190" s="6"/>
      <c r="P190" s="6">
        <v>1</v>
      </c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>
        <v>2</v>
      </c>
      <c r="AH190" s="6">
        <v>2</v>
      </c>
      <c r="AI190" s="6">
        <v>1</v>
      </c>
      <c r="AJ190" s="6">
        <v>2</v>
      </c>
      <c r="AK190" s="6">
        <v>5</v>
      </c>
      <c r="AL190" s="6">
        <v>5</v>
      </c>
      <c r="AM190" s="6">
        <v>4</v>
      </c>
      <c r="AN190" s="6">
        <v>5</v>
      </c>
      <c r="AO190" s="6"/>
      <c r="AP190" s="6"/>
      <c r="AQ190" s="6"/>
      <c r="AR190" s="6"/>
      <c r="AS190" s="6">
        <v>1</v>
      </c>
      <c r="AT190" s="6">
        <v>1</v>
      </c>
      <c r="AU190" s="6">
        <v>0</v>
      </c>
      <c r="AV190" s="6">
        <v>1</v>
      </c>
      <c r="AW190" s="6">
        <v>1</v>
      </c>
      <c r="AX190" s="6">
        <v>1</v>
      </c>
      <c r="AY190" s="6"/>
      <c r="AZ190" s="6">
        <v>1</v>
      </c>
      <c r="BA190" s="6">
        <v>2</v>
      </c>
      <c r="BB190" s="6"/>
      <c r="BC190" s="6">
        <v>2</v>
      </c>
      <c r="BD190" s="6">
        <v>2</v>
      </c>
      <c r="BE190" s="6"/>
      <c r="BF190" s="6"/>
      <c r="BG190" s="6"/>
      <c r="BH190" s="6"/>
    </row>
    <row r="191" spans="1:60" s="4" customFormat="1" ht="105" customHeight="1" x14ac:dyDescent="0.3">
      <c r="A191" s="14" t="s">
        <v>8</v>
      </c>
      <c r="B191" s="3" t="s">
        <v>182</v>
      </c>
      <c r="C191" s="21" t="s">
        <v>32</v>
      </c>
      <c r="D191" s="6">
        <v>58</v>
      </c>
      <c r="E191" s="6">
        <v>2</v>
      </c>
      <c r="F191" s="6">
        <v>2</v>
      </c>
      <c r="G191" s="6">
        <v>1</v>
      </c>
      <c r="H191" s="6">
        <v>2</v>
      </c>
      <c r="I191" s="6">
        <v>2</v>
      </c>
      <c r="J191" s="6">
        <v>2</v>
      </c>
      <c r="K191" s="6">
        <v>1</v>
      </c>
      <c r="L191" s="6">
        <v>2</v>
      </c>
      <c r="M191" s="6">
        <v>1</v>
      </c>
      <c r="N191" s="6">
        <v>1</v>
      </c>
      <c r="O191" s="6"/>
      <c r="P191" s="6">
        <v>1</v>
      </c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>
        <v>2</v>
      </c>
      <c r="AH191" s="6">
        <v>2</v>
      </c>
      <c r="AI191" s="6">
        <v>1</v>
      </c>
      <c r="AJ191" s="6">
        <v>2</v>
      </c>
      <c r="AK191" s="6">
        <v>4</v>
      </c>
      <c r="AL191" s="6">
        <v>4</v>
      </c>
      <c r="AM191" s="6">
        <v>3</v>
      </c>
      <c r="AN191" s="6">
        <v>4</v>
      </c>
      <c r="AO191" s="6"/>
      <c r="AP191" s="6"/>
      <c r="AQ191" s="6"/>
      <c r="AR191" s="6"/>
      <c r="AS191" s="6"/>
      <c r="AT191" s="6"/>
      <c r="AU191" s="6">
        <v>0</v>
      </c>
      <c r="AV191" s="6"/>
      <c r="AW191" s="6">
        <v>1</v>
      </c>
      <c r="AX191" s="6">
        <v>1</v>
      </c>
      <c r="AY191" s="6">
        <v>0</v>
      </c>
      <c r="AZ191" s="6">
        <v>1</v>
      </c>
      <c r="BA191" s="6">
        <v>2</v>
      </c>
      <c r="BB191" s="6">
        <v>2</v>
      </c>
      <c r="BC191" s="6"/>
      <c r="BD191" s="6">
        <v>1</v>
      </c>
      <c r="BE191" s="6"/>
      <c r="BF191" s="6"/>
      <c r="BG191" s="6"/>
      <c r="BH191" s="6"/>
    </row>
    <row r="192" spans="1:60" s="4" customFormat="1" ht="105" customHeight="1" x14ac:dyDescent="0.3">
      <c r="A192" s="14" t="s">
        <v>8</v>
      </c>
      <c r="B192" s="3" t="s">
        <v>185</v>
      </c>
      <c r="C192" s="21" t="s">
        <v>34</v>
      </c>
      <c r="D192" s="6">
        <v>458</v>
      </c>
      <c r="E192" s="6">
        <v>10</v>
      </c>
      <c r="F192" s="6">
        <v>8</v>
      </c>
      <c r="G192" s="6">
        <v>5</v>
      </c>
      <c r="H192" s="6">
        <v>8</v>
      </c>
      <c r="I192" s="6">
        <v>5</v>
      </c>
      <c r="J192" s="6">
        <v>5</v>
      </c>
      <c r="K192" s="6">
        <v>3</v>
      </c>
      <c r="L192" s="6">
        <v>5</v>
      </c>
      <c r="M192" s="6">
        <v>1</v>
      </c>
      <c r="N192" s="6">
        <v>1</v>
      </c>
      <c r="O192" s="6">
        <v>0</v>
      </c>
      <c r="P192" s="6">
        <v>1</v>
      </c>
      <c r="Q192" s="6"/>
      <c r="R192" s="6"/>
      <c r="S192" s="6">
        <v>2</v>
      </c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>
        <v>2</v>
      </c>
      <c r="AH192" s="6">
        <v>2</v>
      </c>
      <c r="AI192" s="6">
        <v>5</v>
      </c>
      <c r="AJ192" s="6">
        <v>2</v>
      </c>
      <c r="AK192" s="6">
        <v>5</v>
      </c>
      <c r="AL192" s="6">
        <v>5</v>
      </c>
      <c r="AM192" s="6">
        <v>6</v>
      </c>
      <c r="AN192" s="6">
        <v>5</v>
      </c>
      <c r="AO192" s="6"/>
      <c r="AP192" s="6"/>
      <c r="AQ192" s="6"/>
      <c r="AR192" s="6"/>
      <c r="AS192" s="6">
        <v>2</v>
      </c>
      <c r="AT192" s="6">
        <v>2</v>
      </c>
      <c r="AU192" s="6">
        <v>3</v>
      </c>
      <c r="AV192" s="6">
        <v>2</v>
      </c>
      <c r="AW192" s="6">
        <v>1</v>
      </c>
      <c r="AX192" s="6">
        <v>1</v>
      </c>
      <c r="AY192" s="6">
        <v>2</v>
      </c>
      <c r="AZ192" s="6">
        <v>2</v>
      </c>
      <c r="BA192" s="6">
        <v>2</v>
      </c>
      <c r="BB192" s="6"/>
      <c r="BC192" s="6">
        <v>2</v>
      </c>
      <c r="BD192" s="6">
        <v>2</v>
      </c>
      <c r="BE192" s="6">
        <v>1</v>
      </c>
      <c r="BF192" s="6">
        <v>1</v>
      </c>
      <c r="BG192" s="6">
        <v>1</v>
      </c>
      <c r="BH192" s="6">
        <v>1</v>
      </c>
    </row>
    <row r="193" spans="1:60" s="4" customFormat="1" ht="105" customHeight="1" x14ac:dyDescent="0.3">
      <c r="A193" s="14" t="s">
        <v>8</v>
      </c>
      <c r="B193" s="3" t="s">
        <v>191</v>
      </c>
      <c r="C193" s="21" t="s">
        <v>32</v>
      </c>
      <c r="D193" s="6">
        <v>411</v>
      </c>
      <c r="E193" s="6">
        <v>6</v>
      </c>
      <c r="F193" s="6">
        <v>6</v>
      </c>
      <c r="G193" s="6">
        <v>6</v>
      </c>
      <c r="H193" s="6">
        <v>6</v>
      </c>
      <c r="I193" s="6">
        <v>4</v>
      </c>
      <c r="J193" s="6">
        <v>3</v>
      </c>
      <c r="K193" s="6">
        <v>1</v>
      </c>
      <c r="L193" s="6">
        <v>3</v>
      </c>
      <c r="M193" s="6">
        <v>1</v>
      </c>
      <c r="N193" s="6">
        <v>1</v>
      </c>
      <c r="O193" s="6"/>
      <c r="P193" s="6">
        <v>1</v>
      </c>
      <c r="Q193" s="6"/>
      <c r="R193" s="6"/>
      <c r="S193" s="6"/>
      <c r="T193" s="6"/>
      <c r="U193" s="6"/>
      <c r="V193" s="6"/>
      <c r="W193" s="6">
        <v>1</v>
      </c>
      <c r="X193" s="6"/>
      <c r="Y193" s="6"/>
      <c r="Z193" s="6"/>
      <c r="AA193" s="6"/>
      <c r="AB193" s="6"/>
      <c r="AC193" s="6"/>
      <c r="AD193" s="6"/>
      <c r="AE193" s="6"/>
      <c r="AF193" s="6"/>
      <c r="AG193" s="6">
        <v>2</v>
      </c>
      <c r="AH193" s="6">
        <v>2</v>
      </c>
      <c r="AI193" s="6">
        <v>4</v>
      </c>
      <c r="AJ193" s="6">
        <v>2</v>
      </c>
      <c r="AK193" s="6">
        <v>5</v>
      </c>
      <c r="AL193" s="6">
        <v>5</v>
      </c>
      <c r="AM193" s="6">
        <v>6</v>
      </c>
      <c r="AN193" s="6">
        <v>5</v>
      </c>
      <c r="AO193" s="6"/>
      <c r="AP193" s="6"/>
      <c r="AQ193" s="6"/>
      <c r="AR193" s="6"/>
      <c r="AS193" s="6">
        <f>2-1</f>
        <v>1</v>
      </c>
      <c r="AT193" s="6">
        <f>2-1</f>
        <v>1</v>
      </c>
      <c r="AU193" s="6">
        <v>1</v>
      </c>
      <c r="AV193" s="6">
        <f>2-1</f>
        <v>1</v>
      </c>
      <c r="AW193" s="6">
        <v>1</v>
      </c>
      <c r="AX193" s="6">
        <v>1</v>
      </c>
      <c r="AY193" s="6"/>
      <c r="AZ193" s="6">
        <v>1</v>
      </c>
      <c r="BA193" s="6">
        <v>2</v>
      </c>
      <c r="BB193" s="6"/>
      <c r="BC193" s="6"/>
      <c r="BD193" s="6">
        <v>1</v>
      </c>
      <c r="BE193" s="6">
        <v>1</v>
      </c>
      <c r="BF193" s="6">
        <v>1</v>
      </c>
      <c r="BG193" s="6">
        <v>1</v>
      </c>
      <c r="BH193" s="6">
        <v>1</v>
      </c>
    </row>
    <row r="194" spans="1:60" s="4" customFormat="1" ht="105" customHeight="1" x14ac:dyDescent="0.3">
      <c r="A194" s="14" t="s">
        <v>8</v>
      </c>
      <c r="B194" s="3" t="s">
        <v>216</v>
      </c>
      <c r="C194" s="3" t="s">
        <v>34</v>
      </c>
      <c r="D194" s="6">
        <v>187</v>
      </c>
      <c r="E194" s="6">
        <v>5</v>
      </c>
      <c r="F194" s="6">
        <v>5</v>
      </c>
      <c r="G194" s="6">
        <v>4</v>
      </c>
      <c r="H194" s="6">
        <v>5</v>
      </c>
      <c r="I194" s="6">
        <v>4</v>
      </c>
      <c r="J194" s="6">
        <v>4</v>
      </c>
      <c r="K194" s="6">
        <v>2</v>
      </c>
      <c r="L194" s="6">
        <v>4</v>
      </c>
      <c r="M194" s="6">
        <v>1</v>
      </c>
      <c r="N194" s="6">
        <v>1</v>
      </c>
      <c r="O194" s="6"/>
      <c r="P194" s="6">
        <v>1</v>
      </c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>
        <v>2</v>
      </c>
      <c r="AH194" s="6">
        <v>2</v>
      </c>
      <c r="AI194" s="6">
        <v>4</v>
      </c>
      <c r="AJ194" s="6">
        <v>2</v>
      </c>
      <c r="AK194" s="6">
        <v>5</v>
      </c>
      <c r="AL194" s="6">
        <v>5</v>
      </c>
      <c r="AM194" s="6">
        <v>4</v>
      </c>
      <c r="AN194" s="6">
        <v>5</v>
      </c>
      <c r="AO194" s="6"/>
      <c r="AP194" s="6"/>
      <c r="AQ194" s="6"/>
      <c r="AR194" s="6"/>
      <c r="AS194" s="6">
        <v>1</v>
      </c>
      <c r="AT194" s="6">
        <v>1</v>
      </c>
      <c r="AU194" s="6">
        <v>1</v>
      </c>
      <c r="AV194" s="6">
        <v>1</v>
      </c>
      <c r="AW194" s="6">
        <v>1</v>
      </c>
      <c r="AX194" s="6">
        <v>1</v>
      </c>
      <c r="AY194" s="6"/>
      <c r="AZ194" s="6">
        <v>1</v>
      </c>
      <c r="BA194" s="6">
        <v>2</v>
      </c>
      <c r="BB194" s="6"/>
      <c r="BC194" s="6">
        <v>0</v>
      </c>
      <c r="BD194" s="6">
        <v>1</v>
      </c>
      <c r="BE194" s="6"/>
      <c r="BF194" s="6"/>
      <c r="BG194" s="6">
        <v>0</v>
      </c>
      <c r="BH194" s="6"/>
    </row>
    <row r="195" spans="1:60" s="4" customFormat="1" ht="105" customHeight="1" x14ac:dyDescent="0.3">
      <c r="A195" s="14" t="s">
        <v>10</v>
      </c>
      <c r="B195" s="3" t="s">
        <v>52</v>
      </c>
      <c r="C195" s="21" t="s">
        <v>32</v>
      </c>
      <c r="D195" s="6">
        <v>89</v>
      </c>
      <c r="E195" s="6">
        <v>2</v>
      </c>
      <c r="F195" s="6">
        <v>2</v>
      </c>
      <c r="G195" s="6">
        <v>2</v>
      </c>
      <c r="H195" s="6">
        <v>2</v>
      </c>
      <c r="I195" s="6">
        <v>2</v>
      </c>
      <c r="J195" s="6">
        <v>2</v>
      </c>
      <c r="K195" s="6">
        <v>2</v>
      </c>
      <c r="L195" s="6">
        <v>2</v>
      </c>
      <c r="M195" s="6">
        <v>1</v>
      </c>
      <c r="N195" s="6">
        <v>1</v>
      </c>
      <c r="O195" s="6"/>
      <c r="P195" s="6">
        <v>1</v>
      </c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>
        <v>2</v>
      </c>
      <c r="AH195" s="6">
        <v>2</v>
      </c>
      <c r="AI195" s="6">
        <v>2</v>
      </c>
      <c r="AJ195" s="6">
        <v>2</v>
      </c>
      <c r="AK195" s="6">
        <v>4</v>
      </c>
      <c r="AL195" s="6">
        <v>4</v>
      </c>
      <c r="AM195" s="6">
        <v>2</v>
      </c>
      <c r="AN195" s="6">
        <v>4</v>
      </c>
      <c r="AO195" s="6"/>
      <c r="AP195" s="6"/>
      <c r="AQ195" s="6"/>
      <c r="AR195" s="6"/>
      <c r="AS195" s="6"/>
      <c r="AT195" s="6">
        <v>1</v>
      </c>
      <c r="AU195" s="6">
        <v>0</v>
      </c>
      <c r="AV195" s="6">
        <v>1</v>
      </c>
      <c r="AW195" s="6">
        <v>1</v>
      </c>
      <c r="AX195" s="6">
        <v>1</v>
      </c>
      <c r="AY195" s="6"/>
      <c r="AZ195" s="6">
        <v>1</v>
      </c>
      <c r="BA195" s="6">
        <v>2</v>
      </c>
      <c r="BB195" s="6">
        <v>2</v>
      </c>
      <c r="BC195" s="6">
        <v>0</v>
      </c>
      <c r="BD195" s="6">
        <v>2</v>
      </c>
      <c r="BE195" s="6"/>
      <c r="BF195" s="6"/>
      <c r="BG195" s="6"/>
      <c r="BH195" s="6"/>
    </row>
    <row r="196" spans="1:60" s="4" customFormat="1" ht="105" customHeight="1" x14ac:dyDescent="0.3">
      <c r="A196" s="14" t="s">
        <v>10</v>
      </c>
      <c r="B196" s="3" t="s">
        <v>57</v>
      </c>
      <c r="C196" s="21" t="s">
        <v>32</v>
      </c>
      <c r="D196" s="6">
        <v>91</v>
      </c>
      <c r="E196" s="6">
        <f>2+2</f>
        <v>4</v>
      </c>
      <c r="F196" s="6">
        <v>4</v>
      </c>
      <c r="G196" s="6">
        <v>2</v>
      </c>
      <c r="H196" s="6">
        <v>4</v>
      </c>
      <c r="I196" s="6">
        <v>2</v>
      </c>
      <c r="J196" s="6">
        <v>2</v>
      </c>
      <c r="K196" s="6">
        <v>1</v>
      </c>
      <c r="L196" s="6">
        <v>2</v>
      </c>
      <c r="M196" s="6">
        <v>1</v>
      </c>
      <c r="N196" s="6">
        <v>1</v>
      </c>
      <c r="O196" s="6">
        <v>1</v>
      </c>
      <c r="P196" s="6">
        <v>1</v>
      </c>
      <c r="Q196" s="6"/>
      <c r="R196" s="6"/>
      <c r="S196" s="6"/>
      <c r="T196" s="6"/>
      <c r="U196" s="6"/>
      <c r="V196" s="6"/>
      <c r="W196" s="6"/>
      <c r="X196" s="6"/>
      <c r="Y196" s="6">
        <v>1</v>
      </c>
      <c r="Z196" s="6">
        <v>1</v>
      </c>
      <c r="AA196" s="6">
        <v>0</v>
      </c>
      <c r="AB196" s="6">
        <v>1</v>
      </c>
      <c r="AC196" s="6"/>
      <c r="AD196" s="6"/>
      <c r="AE196" s="6"/>
      <c r="AF196" s="6"/>
      <c r="AG196" s="6">
        <f>2+3</f>
        <v>5</v>
      </c>
      <c r="AH196" s="6">
        <v>5</v>
      </c>
      <c r="AI196" s="6">
        <v>5</v>
      </c>
      <c r="AJ196" s="6">
        <v>5</v>
      </c>
      <c r="AK196" s="6">
        <v>4</v>
      </c>
      <c r="AL196" s="6">
        <v>4</v>
      </c>
      <c r="AM196" s="6">
        <v>2</v>
      </c>
      <c r="AN196" s="6">
        <v>4</v>
      </c>
      <c r="AO196" s="6">
        <v>1</v>
      </c>
      <c r="AP196" s="6">
        <v>1</v>
      </c>
      <c r="AQ196" s="6">
        <v>0</v>
      </c>
      <c r="AR196" s="6">
        <v>1</v>
      </c>
      <c r="AS196" s="6">
        <v>3</v>
      </c>
      <c r="AT196" s="6">
        <v>1</v>
      </c>
      <c r="AU196" s="6">
        <v>0</v>
      </c>
      <c r="AV196" s="6">
        <v>3</v>
      </c>
      <c r="AW196" s="6">
        <v>1</v>
      </c>
      <c r="AX196" s="6">
        <v>1</v>
      </c>
      <c r="AY196" s="6">
        <v>0</v>
      </c>
      <c r="AZ196" s="6">
        <v>1</v>
      </c>
      <c r="BA196" s="6">
        <v>1</v>
      </c>
      <c r="BB196" s="6">
        <v>1</v>
      </c>
      <c r="BC196" s="6">
        <v>1</v>
      </c>
      <c r="BD196" s="6">
        <v>1</v>
      </c>
      <c r="BE196" s="6"/>
      <c r="BF196" s="6"/>
      <c r="BG196" s="6">
        <v>1</v>
      </c>
      <c r="BH196" s="6">
        <v>1</v>
      </c>
    </row>
    <row r="197" spans="1:60" s="4" customFormat="1" ht="105" customHeight="1" x14ac:dyDescent="0.3">
      <c r="A197" s="14" t="s">
        <v>10</v>
      </c>
      <c r="B197" s="3" t="s">
        <v>98</v>
      </c>
      <c r="C197" s="21" t="s">
        <v>32</v>
      </c>
      <c r="D197" s="6">
        <v>57</v>
      </c>
      <c r="E197" s="6">
        <v>2</v>
      </c>
      <c r="F197" s="6">
        <v>2</v>
      </c>
      <c r="G197" s="6">
        <v>1</v>
      </c>
      <c r="H197" s="6">
        <v>2</v>
      </c>
      <c r="I197" s="6">
        <v>2</v>
      </c>
      <c r="J197" s="6">
        <v>2</v>
      </c>
      <c r="K197" s="6">
        <v>2</v>
      </c>
      <c r="L197" s="6">
        <v>2</v>
      </c>
      <c r="M197" s="6">
        <v>1</v>
      </c>
      <c r="N197" s="6">
        <v>1</v>
      </c>
      <c r="O197" s="6"/>
      <c r="P197" s="6">
        <v>1</v>
      </c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>
        <v>2</v>
      </c>
      <c r="AH197" s="6">
        <v>2</v>
      </c>
      <c r="AI197" s="6">
        <v>2</v>
      </c>
      <c r="AJ197" s="6">
        <v>2</v>
      </c>
      <c r="AK197" s="6">
        <v>4</v>
      </c>
      <c r="AL197" s="6">
        <v>3</v>
      </c>
      <c r="AM197" s="6">
        <v>2</v>
      </c>
      <c r="AN197" s="6">
        <v>3</v>
      </c>
      <c r="AO197" s="6"/>
      <c r="AP197" s="6"/>
      <c r="AQ197" s="6"/>
      <c r="AR197" s="6"/>
      <c r="AS197" s="6"/>
      <c r="AT197" s="6">
        <v>1</v>
      </c>
      <c r="AU197" s="6">
        <v>0</v>
      </c>
      <c r="AV197" s="6"/>
      <c r="AW197" s="6">
        <v>1</v>
      </c>
      <c r="AX197" s="6">
        <v>1</v>
      </c>
      <c r="AY197" s="6"/>
      <c r="AZ197" s="6">
        <v>1</v>
      </c>
      <c r="BA197" s="6">
        <v>2</v>
      </c>
      <c r="BB197" s="6">
        <v>2</v>
      </c>
      <c r="BC197" s="6">
        <v>0</v>
      </c>
      <c r="BD197" s="6">
        <v>2</v>
      </c>
      <c r="BE197" s="6"/>
      <c r="BF197" s="6"/>
      <c r="BG197" s="6">
        <v>0</v>
      </c>
      <c r="BH197" s="6"/>
    </row>
    <row r="198" spans="1:60" s="4" customFormat="1" ht="105" customHeight="1" x14ac:dyDescent="0.3">
      <c r="A198" s="14" t="s">
        <v>10</v>
      </c>
      <c r="B198" s="3" t="s">
        <v>138</v>
      </c>
      <c r="C198" s="21" t="s">
        <v>32</v>
      </c>
      <c r="D198" s="6">
        <v>173</v>
      </c>
      <c r="E198" s="6">
        <v>3</v>
      </c>
      <c r="F198" s="6">
        <v>3</v>
      </c>
      <c r="G198" s="6">
        <v>3</v>
      </c>
      <c r="H198" s="6">
        <v>3</v>
      </c>
      <c r="I198" s="6">
        <v>3</v>
      </c>
      <c r="J198" s="6">
        <v>3</v>
      </c>
      <c r="K198" s="6">
        <v>3</v>
      </c>
      <c r="L198" s="6">
        <v>3</v>
      </c>
      <c r="M198" s="6">
        <v>1</v>
      </c>
      <c r="N198" s="6">
        <v>1</v>
      </c>
      <c r="O198" s="6">
        <v>2</v>
      </c>
      <c r="P198" s="6">
        <v>1</v>
      </c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>
        <v>2</v>
      </c>
      <c r="AH198" s="6">
        <v>2</v>
      </c>
      <c r="AI198" s="6">
        <v>3</v>
      </c>
      <c r="AJ198" s="6">
        <v>2</v>
      </c>
      <c r="AK198" s="6">
        <v>5</v>
      </c>
      <c r="AL198" s="6">
        <v>5</v>
      </c>
      <c r="AM198" s="6">
        <v>1</v>
      </c>
      <c r="AN198" s="6">
        <v>5</v>
      </c>
      <c r="AO198" s="6"/>
      <c r="AP198" s="6"/>
      <c r="AQ198" s="6"/>
      <c r="AR198" s="6"/>
      <c r="AS198" s="6">
        <v>1</v>
      </c>
      <c r="AT198" s="6">
        <v>1</v>
      </c>
      <c r="AU198" s="6">
        <v>1</v>
      </c>
      <c r="AV198" s="6">
        <v>1</v>
      </c>
      <c r="AW198" s="6">
        <v>1</v>
      </c>
      <c r="AX198" s="6">
        <v>1</v>
      </c>
      <c r="AY198" s="6"/>
      <c r="AZ198" s="6">
        <v>1</v>
      </c>
      <c r="BA198" s="6">
        <v>2</v>
      </c>
      <c r="BB198" s="6">
        <v>2</v>
      </c>
      <c r="BC198" s="6"/>
      <c r="BD198" s="6">
        <v>2</v>
      </c>
      <c r="BE198" s="6"/>
      <c r="BF198" s="6"/>
      <c r="BG198" s="6"/>
      <c r="BH198" s="6"/>
    </row>
    <row r="199" spans="1:60" s="4" customFormat="1" ht="105" customHeight="1" x14ac:dyDescent="0.3">
      <c r="A199" s="14" t="s">
        <v>10</v>
      </c>
      <c r="B199" s="3" t="s">
        <v>138</v>
      </c>
      <c r="C199" s="15" t="s">
        <v>34</v>
      </c>
      <c r="D199" s="6">
        <v>438</v>
      </c>
      <c r="E199" s="6">
        <v>10</v>
      </c>
      <c r="F199" s="6">
        <v>10</v>
      </c>
      <c r="G199" s="6">
        <v>10</v>
      </c>
      <c r="H199" s="6">
        <v>10</v>
      </c>
      <c r="I199" s="6">
        <v>5</v>
      </c>
      <c r="J199" s="6">
        <v>5</v>
      </c>
      <c r="K199" s="6">
        <v>3</v>
      </c>
      <c r="L199" s="6">
        <v>5</v>
      </c>
      <c r="M199" s="6">
        <v>1</v>
      </c>
      <c r="N199" s="6">
        <v>1</v>
      </c>
      <c r="O199" s="6">
        <v>1</v>
      </c>
      <c r="P199" s="6">
        <v>1</v>
      </c>
      <c r="Q199" s="6"/>
      <c r="R199" s="6"/>
      <c r="S199" s="6"/>
      <c r="T199" s="6"/>
      <c r="U199" s="6"/>
      <c r="V199" s="6"/>
      <c r="W199" s="6">
        <v>1</v>
      </c>
      <c r="X199" s="6"/>
      <c r="Y199" s="6"/>
      <c r="Z199" s="6"/>
      <c r="AA199" s="6"/>
      <c r="AB199" s="6"/>
      <c r="AC199" s="6"/>
      <c r="AD199" s="6"/>
      <c r="AE199" s="6"/>
      <c r="AF199" s="6"/>
      <c r="AG199" s="6">
        <v>2</v>
      </c>
      <c r="AH199" s="6">
        <v>2</v>
      </c>
      <c r="AI199" s="6">
        <v>3</v>
      </c>
      <c r="AJ199" s="6">
        <v>2</v>
      </c>
      <c r="AK199" s="6">
        <v>5</v>
      </c>
      <c r="AL199" s="6">
        <v>5</v>
      </c>
      <c r="AM199" s="6">
        <v>6</v>
      </c>
      <c r="AN199" s="6">
        <v>5</v>
      </c>
      <c r="AO199" s="6"/>
      <c r="AP199" s="6"/>
      <c r="AQ199" s="6"/>
      <c r="AR199" s="6"/>
      <c r="AS199" s="6">
        <v>2</v>
      </c>
      <c r="AT199" s="6">
        <v>1</v>
      </c>
      <c r="AU199" s="6">
        <v>0</v>
      </c>
      <c r="AV199" s="6">
        <v>1</v>
      </c>
      <c r="AW199" s="6">
        <v>1</v>
      </c>
      <c r="AX199" s="6">
        <v>1</v>
      </c>
      <c r="AY199" s="6">
        <v>4</v>
      </c>
      <c r="AZ199" s="6">
        <v>2</v>
      </c>
      <c r="BA199" s="6">
        <v>2</v>
      </c>
      <c r="BB199" s="6">
        <v>2</v>
      </c>
      <c r="BC199" s="6">
        <v>0</v>
      </c>
      <c r="BD199" s="6">
        <v>2</v>
      </c>
      <c r="BE199" s="6">
        <v>1</v>
      </c>
      <c r="BF199" s="6">
        <v>1</v>
      </c>
      <c r="BG199" s="6">
        <v>0</v>
      </c>
      <c r="BH199" s="6"/>
    </row>
    <row r="200" spans="1:60" s="4" customFormat="1" ht="105" customHeight="1" x14ac:dyDescent="0.3">
      <c r="A200" s="14" t="s">
        <v>10</v>
      </c>
      <c r="B200" s="3" t="s">
        <v>153</v>
      </c>
      <c r="C200" s="3" t="s">
        <v>32</v>
      </c>
      <c r="D200" s="6">
        <v>38</v>
      </c>
      <c r="E200" s="6">
        <v>2</v>
      </c>
      <c r="F200" s="6">
        <v>2</v>
      </c>
      <c r="G200" s="6">
        <v>2</v>
      </c>
      <c r="H200" s="6">
        <v>2</v>
      </c>
      <c r="I200" s="6">
        <v>2</v>
      </c>
      <c r="J200" s="6">
        <v>2</v>
      </c>
      <c r="K200" s="6">
        <v>1</v>
      </c>
      <c r="L200" s="6">
        <v>2</v>
      </c>
      <c r="M200" s="6">
        <v>1</v>
      </c>
      <c r="N200" s="6">
        <v>1</v>
      </c>
      <c r="O200" s="6"/>
      <c r="P200" s="6">
        <v>1</v>
      </c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>
        <v>2</v>
      </c>
      <c r="AH200" s="6">
        <v>2</v>
      </c>
      <c r="AI200" s="6">
        <v>1</v>
      </c>
      <c r="AJ200" s="6">
        <v>2</v>
      </c>
      <c r="AK200" s="6">
        <v>4</v>
      </c>
      <c r="AL200" s="6">
        <v>4</v>
      </c>
      <c r="AM200" s="6">
        <v>1</v>
      </c>
      <c r="AN200" s="6">
        <v>4</v>
      </c>
      <c r="AO200" s="6"/>
      <c r="AP200" s="6"/>
      <c r="AQ200" s="6"/>
      <c r="AR200" s="6"/>
      <c r="AS200" s="6"/>
      <c r="AT200" s="6">
        <v>1</v>
      </c>
      <c r="AU200" s="6">
        <v>1</v>
      </c>
      <c r="AV200" s="6"/>
      <c r="AW200" s="6">
        <v>1</v>
      </c>
      <c r="AX200" s="6">
        <v>1</v>
      </c>
      <c r="AY200" s="6"/>
      <c r="AZ200" s="6"/>
      <c r="BA200" s="6">
        <v>2</v>
      </c>
      <c r="BB200" s="6">
        <v>2</v>
      </c>
      <c r="BC200" s="6">
        <v>0</v>
      </c>
      <c r="BD200" s="6">
        <v>2</v>
      </c>
      <c r="BE200" s="6"/>
      <c r="BF200" s="6"/>
      <c r="BG200" s="6"/>
      <c r="BH200" s="6"/>
    </row>
    <row r="201" spans="1:60" s="4" customFormat="1" ht="105" customHeight="1" x14ac:dyDescent="0.3">
      <c r="A201" s="14" t="s">
        <v>10</v>
      </c>
      <c r="B201" s="3" t="s">
        <v>249</v>
      </c>
      <c r="C201" s="5"/>
      <c r="D201" s="6"/>
      <c r="E201" s="6">
        <v>2</v>
      </c>
      <c r="F201" s="6">
        <v>4</v>
      </c>
      <c r="G201" s="6">
        <v>4</v>
      </c>
      <c r="H201" s="6">
        <v>2</v>
      </c>
      <c r="I201" s="6">
        <v>3</v>
      </c>
      <c r="J201" s="6">
        <v>3</v>
      </c>
      <c r="K201" s="6">
        <v>2</v>
      </c>
      <c r="L201" s="6">
        <v>3</v>
      </c>
      <c r="M201" s="6">
        <v>1</v>
      </c>
      <c r="N201" s="6">
        <v>3</v>
      </c>
      <c r="O201" s="6">
        <v>1</v>
      </c>
      <c r="P201" s="6">
        <v>1</v>
      </c>
      <c r="Q201" s="6">
        <v>1</v>
      </c>
      <c r="R201" s="6">
        <v>1</v>
      </c>
      <c r="S201" s="6"/>
      <c r="T201" s="6">
        <v>1</v>
      </c>
      <c r="U201" s="6">
        <v>6</v>
      </c>
      <c r="V201" s="6">
        <v>6</v>
      </c>
      <c r="W201" s="6">
        <v>1</v>
      </c>
      <c r="X201" s="6">
        <v>6</v>
      </c>
      <c r="Y201" s="6"/>
      <c r="Z201" s="6"/>
      <c r="AA201" s="6"/>
      <c r="AB201" s="6"/>
      <c r="AC201" s="6">
        <v>6</v>
      </c>
      <c r="AD201" s="6">
        <v>6</v>
      </c>
      <c r="AE201" s="6"/>
      <c r="AF201" s="6">
        <v>6</v>
      </c>
      <c r="AG201" s="6">
        <v>3</v>
      </c>
      <c r="AH201" s="6">
        <v>3</v>
      </c>
      <c r="AI201" s="6">
        <v>0</v>
      </c>
      <c r="AJ201" s="6">
        <v>3</v>
      </c>
      <c r="AK201" s="6">
        <v>3</v>
      </c>
      <c r="AL201" s="6">
        <v>7</v>
      </c>
      <c r="AM201" s="6">
        <v>2</v>
      </c>
      <c r="AN201" s="6">
        <v>4</v>
      </c>
      <c r="AO201" s="6"/>
      <c r="AP201" s="6">
        <v>1</v>
      </c>
      <c r="AQ201" s="6"/>
      <c r="AR201" s="6"/>
      <c r="AS201" s="6">
        <v>1</v>
      </c>
      <c r="AT201" s="6">
        <v>2</v>
      </c>
      <c r="AU201" s="6">
        <v>1</v>
      </c>
      <c r="AV201" s="6">
        <v>1</v>
      </c>
      <c r="AW201" s="6">
        <v>1</v>
      </c>
      <c r="AX201" s="6">
        <v>2</v>
      </c>
      <c r="AY201" s="6"/>
      <c r="AZ201" s="6">
        <v>1</v>
      </c>
      <c r="BA201" s="6">
        <v>5</v>
      </c>
      <c r="BB201" s="6">
        <v>5</v>
      </c>
      <c r="BC201" s="6">
        <v>1</v>
      </c>
      <c r="BD201" s="6">
        <v>5</v>
      </c>
      <c r="BE201" s="6">
        <v>1</v>
      </c>
      <c r="BF201" s="6">
        <v>1</v>
      </c>
      <c r="BG201" s="6">
        <v>0</v>
      </c>
      <c r="BH201" s="6">
        <v>1</v>
      </c>
    </row>
    <row r="202" spans="1:60" s="4" customFormat="1" ht="105" customHeight="1" x14ac:dyDescent="0.3">
      <c r="A202" s="14" t="s">
        <v>10</v>
      </c>
      <c r="B202" s="3" t="s">
        <v>171</v>
      </c>
      <c r="C202" s="5" t="s">
        <v>32</v>
      </c>
      <c r="D202" s="6">
        <v>213</v>
      </c>
      <c r="E202" s="6">
        <v>4</v>
      </c>
      <c r="F202" s="6">
        <v>4</v>
      </c>
      <c r="G202" s="6">
        <v>3</v>
      </c>
      <c r="H202" s="6">
        <v>4</v>
      </c>
      <c r="I202" s="6">
        <v>3</v>
      </c>
      <c r="J202" s="6">
        <v>3</v>
      </c>
      <c r="K202" s="6">
        <v>2</v>
      </c>
      <c r="L202" s="6">
        <v>3</v>
      </c>
      <c r="M202" s="6">
        <v>1</v>
      </c>
      <c r="N202" s="6">
        <v>1</v>
      </c>
      <c r="O202" s="6"/>
      <c r="P202" s="6">
        <v>1</v>
      </c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>
        <v>2</v>
      </c>
      <c r="AH202" s="6">
        <v>2</v>
      </c>
      <c r="AI202" s="6">
        <v>2</v>
      </c>
      <c r="AJ202" s="6">
        <v>2</v>
      </c>
      <c r="AK202" s="6">
        <v>5</v>
      </c>
      <c r="AL202" s="6">
        <v>5</v>
      </c>
      <c r="AM202" s="6">
        <v>4</v>
      </c>
      <c r="AN202" s="6">
        <v>5</v>
      </c>
      <c r="AO202" s="6"/>
      <c r="AP202" s="6"/>
      <c r="AQ202" s="6"/>
      <c r="AR202" s="6"/>
      <c r="AS202" s="6">
        <v>1</v>
      </c>
      <c r="AT202" s="6">
        <v>1</v>
      </c>
      <c r="AU202" s="6">
        <v>1</v>
      </c>
      <c r="AV202" s="6">
        <v>1</v>
      </c>
      <c r="AW202" s="6">
        <v>1</v>
      </c>
      <c r="AX202" s="6">
        <v>1</v>
      </c>
      <c r="AY202" s="6"/>
      <c r="AZ202" s="6">
        <v>1</v>
      </c>
      <c r="BA202" s="6">
        <v>2</v>
      </c>
      <c r="BB202" s="6">
        <v>2</v>
      </c>
      <c r="BC202" s="6"/>
      <c r="BD202" s="6">
        <v>2</v>
      </c>
      <c r="BE202" s="6"/>
      <c r="BF202" s="6"/>
      <c r="BG202" s="6">
        <v>0</v>
      </c>
      <c r="BH202" s="6"/>
    </row>
    <row r="203" spans="1:60" s="4" customFormat="1" ht="105" customHeight="1" x14ac:dyDescent="0.3">
      <c r="A203" s="14" t="s">
        <v>10</v>
      </c>
      <c r="B203" s="3" t="s">
        <v>192</v>
      </c>
      <c r="C203" s="3" t="s">
        <v>32</v>
      </c>
      <c r="D203" s="7">
        <v>149</v>
      </c>
      <c r="E203" s="6">
        <v>3</v>
      </c>
      <c r="F203" s="6">
        <v>3</v>
      </c>
      <c r="G203" s="6">
        <v>5</v>
      </c>
      <c r="H203" s="6">
        <v>3</v>
      </c>
      <c r="I203" s="6">
        <v>3</v>
      </c>
      <c r="J203" s="6">
        <v>3</v>
      </c>
      <c r="K203" s="6">
        <v>2</v>
      </c>
      <c r="L203" s="6">
        <v>3</v>
      </c>
      <c r="M203" s="6">
        <v>1</v>
      </c>
      <c r="N203" s="6">
        <v>1</v>
      </c>
      <c r="O203" s="6">
        <v>1</v>
      </c>
      <c r="P203" s="6">
        <v>1</v>
      </c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>
        <v>2</v>
      </c>
      <c r="AH203" s="6">
        <v>2</v>
      </c>
      <c r="AI203" s="6">
        <v>0</v>
      </c>
      <c r="AJ203" s="6">
        <v>2</v>
      </c>
      <c r="AK203" s="6">
        <v>5</v>
      </c>
      <c r="AL203" s="6">
        <v>5</v>
      </c>
      <c r="AM203" s="6">
        <v>2</v>
      </c>
      <c r="AN203" s="6">
        <v>5</v>
      </c>
      <c r="AO203" s="6"/>
      <c r="AP203" s="6"/>
      <c r="AQ203" s="6"/>
      <c r="AR203" s="6"/>
      <c r="AS203" s="6">
        <v>1</v>
      </c>
      <c r="AT203" s="6">
        <v>1</v>
      </c>
      <c r="AU203" s="6">
        <v>0</v>
      </c>
      <c r="AV203" s="6">
        <v>1</v>
      </c>
      <c r="AW203" s="6">
        <v>1</v>
      </c>
      <c r="AX203" s="6">
        <v>1</v>
      </c>
      <c r="AY203" s="6"/>
      <c r="AZ203" s="6">
        <v>1</v>
      </c>
      <c r="BA203" s="6">
        <v>2</v>
      </c>
      <c r="BB203" s="6">
        <v>2</v>
      </c>
      <c r="BC203" s="6">
        <v>0</v>
      </c>
      <c r="BD203" s="6">
        <v>2</v>
      </c>
      <c r="BE203" s="6"/>
      <c r="BF203" s="6"/>
      <c r="BG203" s="6"/>
      <c r="BH203" s="6"/>
    </row>
    <row r="204" spans="1:60" s="4" customFormat="1" ht="105" customHeight="1" x14ac:dyDescent="0.3">
      <c r="A204" s="14" t="s">
        <v>10</v>
      </c>
      <c r="B204" s="3" t="s">
        <v>196</v>
      </c>
      <c r="C204" s="3" t="s">
        <v>32</v>
      </c>
      <c r="D204" s="6">
        <v>415</v>
      </c>
      <c r="E204" s="6">
        <v>6</v>
      </c>
      <c r="F204" s="6">
        <v>6</v>
      </c>
      <c r="G204" s="6">
        <v>6</v>
      </c>
      <c r="H204" s="6">
        <v>6</v>
      </c>
      <c r="I204" s="6">
        <v>4</v>
      </c>
      <c r="J204" s="6">
        <v>4</v>
      </c>
      <c r="K204" s="6">
        <v>5</v>
      </c>
      <c r="L204" s="6">
        <v>4</v>
      </c>
      <c r="M204" s="6">
        <v>1</v>
      </c>
      <c r="N204" s="6">
        <v>1</v>
      </c>
      <c r="O204" s="6">
        <v>0</v>
      </c>
      <c r="P204" s="6">
        <v>1</v>
      </c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>
        <v>2</v>
      </c>
      <c r="AH204" s="6">
        <v>2</v>
      </c>
      <c r="AI204" s="6">
        <v>1</v>
      </c>
      <c r="AJ204" s="6">
        <v>2</v>
      </c>
      <c r="AK204" s="6">
        <v>5</v>
      </c>
      <c r="AL204" s="6">
        <v>5</v>
      </c>
      <c r="AM204" s="6">
        <v>7</v>
      </c>
      <c r="AN204" s="6">
        <v>5</v>
      </c>
      <c r="AO204" s="6"/>
      <c r="AP204" s="6"/>
      <c r="AQ204" s="6"/>
      <c r="AR204" s="6"/>
      <c r="AS204" s="6">
        <v>2</v>
      </c>
      <c r="AT204" s="6">
        <v>1</v>
      </c>
      <c r="AU204" s="6">
        <v>1</v>
      </c>
      <c r="AV204" s="6">
        <v>1</v>
      </c>
      <c r="AW204" s="6">
        <v>1</v>
      </c>
      <c r="AX204" s="6">
        <v>1</v>
      </c>
      <c r="AY204" s="6">
        <v>1</v>
      </c>
      <c r="AZ204" s="6">
        <v>1</v>
      </c>
      <c r="BA204" s="6">
        <v>2</v>
      </c>
      <c r="BB204" s="6">
        <v>2</v>
      </c>
      <c r="BC204" s="6">
        <v>2</v>
      </c>
      <c r="BD204" s="6">
        <v>2</v>
      </c>
      <c r="BE204" s="6">
        <v>1</v>
      </c>
      <c r="BF204" s="6">
        <v>1</v>
      </c>
      <c r="BG204" s="6"/>
      <c r="BH204" s="6"/>
    </row>
    <row r="205" spans="1:60" s="4" customFormat="1" ht="105" customHeight="1" x14ac:dyDescent="0.3">
      <c r="A205" s="14" t="s">
        <v>10</v>
      </c>
      <c r="B205" s="20" t="s">
        <v>197</v>
      </c>
      <c r="C205" s="3" t="s">
        <v>32</v>
      </c>
      <c r="D205" s="6">
        <v>143</v>
      </c>
      <c r="E205" s="6">
        <v>3</v>
      </c>
      <c r="F205" s="6">
        <v>3</v>
      </c>
      <c r="G205" s="6">
        <v>4</v>
      </c>
      <c r="H205" s="6">
        <v>3</v>
      </c>
      <c r="I205" s="6">
        <v>3</v>
      </c>
      <c r="J205" s="6">
        <v>3</v>
      </c>
      <c r="K205" s="6">
        <v>4</v>
      </c>
      <c r="L205" s="6">
        <v>3</v>
      </c>
      <c r="M205" s="6">
        <v>1</v>
      </c>
      <c r="N205" s="6">
        <v>1</v>
      </c>
      <c r="O205" s="6">
        <v>1</v>
      </c>
      <c r="P205" s="6">
        <v>1</v>
      </c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>
        <v>2</v>
      </c>
      <c r="AH205" s="6">
        <v>2</v>
      </c>
      <c r="AI205" s="6">
        <v>1</v>
      </c>
      <c r="AJ205" s="6">
        <v>2</v>
      </c>
      <c r="AK205" s="6">
        <v>5</v>
      </c>
      <c r="AL205" s="6">
        <v>5</v>
      </c>
      <c r="AM205" s="6">
        <v>3</v>
      </c>
      <c r="AN205" s="6">
        <v>5</v>
      </c>
      <c r="AO205" s="6"/>
      <c r="AP205" s="6"/>
      <c r="AQ205" s="6"/>
      <c r="AR205" s="6"/>
      <c r="AS205" s="6">
        <v>1</v>
      </c>
      <c r="AT205" s="6">
        <v>1</v>
      </c>
      <c r="AU205" s="6">
        <v>1</v>
      </c>
      <c r="AV205" s="6">
        <v>1</v>
      </c>
      <c r="AW205" s="6">
        <v>1</v>
      </c>
      <c r="AX205" s="6">
        <v>1</v>
      </c>
      <c r="AY205" s="6">
        <v>0</v>
      </c>
      <c r="AZ205" s="6">
        <v>1</v>
      </c>
      <c r="BA205" s="6">
        <v>2</v>
      </c>
      <c r="BB205" s="6">
        <v>2</v>
      </c>
      <c r="BC205" s="6"/>
      <c r="BD205" s="6">
        <v>2</v>
      </c>
      <c r="BE205" s="6"/>
      <c r="BF205" s="6"/>
      <c r="BG205" s="6"/>
      <c r="BH205" s="6"/>
    </row>
    <row r="206" spans="1:60" s="4" customFormat="1" ht="105" customHeight="1" x14ac:dyDescent="0.3">
      <c r="A206" s="14" t="s">
        <v>10</v>
      </c>
      <c r="B206" s="20" t="s">
        <v>198</v>
      </c>
      <c r="C206" s="3" t="s">
        <v>32</v>
      </c>
      <c r="D206" s="6">
        <v>139</v>
      </c>
      <c r="E206" s="6">
        <v>3</v>
      </c>
      <c r="F206" s="6">
        <v>3</v>
      </c>
      <c r="G206" s="6">
        <v>3</v>
      </c>
      <c r="H206" s="6">
        <v>3</v>
      </c>
      <c r="I206" s="6">
        <v>3</v>
      </c>
      <c r="J206" s="6">
        <v>3</v>
      </c>
      <c r="K206" s="6">
        <v>2</v>
      </c>
      <c r="L206" s="6">
        <v>3</v>
      </c>
      <c r="M206" s="6">
        <v>1</v>
      </c>
      <c r="N206" s="6">
        <v>1</v>
      </c>
      <c r="O206" s="6">
        <v>1</v>
      </c>
      <c r="P206" s="6">
        <v>1</v>
      </c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>
        <v>2</v>
      </c>
      <c r="AH206" s="6">
        <v>2</v>
      </c>
      <c r="AI206" s="6">
        <v>1</v>
      </c>
      <c r="AJ206" s="6">
        <v>2</v>
      </c>
      <c r="AK206" s="6">
        <v>5</v>
      </c>
      <c r="AL206" s="6">
        <v>5</v>
      </c>
      <c r="AM206" s="6">
        <v>5</v>
      </c>
      <c r="AN206" s="6">
        <v>5</v>
      </c>
      <c r="AO206" s="6"/>
      <c r="AP206" s="6"/>
      <c r="AQ206" s="6"/>
      <c r="AR206" s="6"/>
      <c r="AS206" s="6">
        <v>1</v>
      </c>
      <c r="AT206" s="6">
        <v>1</v>
      </c>
      <c r="AU206" s="6">
        <v>1</v>
      </c>
      <c r="AV206" s="6">
        <v>1</v>
      </c>
      <c r="AW206" s="6">
        <v>1</v>
      </c>
      <c r="AX206" s="6">
        <v>1</v>
      </c>
      <c r="AY206" s="6">
        <v>1</v>
      </c>
      <c r="AZ206" s="6">
        <v>1</v>
      </c>
      <c r="BA206" s="6">
        <v>2</v>
      </c>
      <c r="BB206" s="6">
        <v>2</v>
      </c>
      <c r="BC206" s="6">
        <v>1</v>
      </c>
      <c r="BD206" s="6">
        <v>2</v>
      </c>
      <c r="BE206" s="6"/>
      <c r="BF206" s="6"/>
      <c r="BG206" s="6">
        <v>1</v>
      </c>
      <c r="BH206" s="6">
        <v>1</v>
      </c>
    </row>
    <row r="207" spans="1:60" s="4" customFormat="1" ht="105" customHeight="1" x14ac:dyDescent="0.3">
      <c r="A207" s="14" t="s">
        <v>10</v>
      </c>
      <c r="B207" s="20" t="s">
        <v>200</v>
      </c>
      <c r="C207" s="3" t="s">
        <v>32</v>
      </c>
      <c r="D207" s="6">
        <v>93</v>
      </c>
      <c r="E207" s="6">
        <v>2</v>
      </c>
      <c r="F207" s="6">
        <v>2</v>
      </c>
      <c r="G207" s="6">
        <v>3</v>
      </c>
      <c r="H207" s="6">
        <v>2</v>
      </c>
      <c r="I207" s="6">
        <v>2</v>
      </c>
      <c r="J207" s="6">
        <v>2</v>
      </c>
      <c r="K207" s="6">
        <v>2</v>
      </c>
      <c r="L207" s="6">
        <v>2</v>
      </c>
      <c r="M207" s="6">
        <v>1</v>
      </c>
      <c r="N207" s="6">
        <v>1</v>
      </c>
      <c r="O207" s="6">
        <v>1</v>
      </c>
      <c r="P207" s="6">
        <v>1</v>
      </c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>
        <v>2</v>
      </c>
      <c r="AH207" s="6">
        <v>2</v>
      </c>
      <c r="AI207" s="6">
        <v>1</v>
      </c>
      <c r="AJ207" s="6">
        <v>2</v>
      </c>
      <c r="AK207" s="6">
        <v>4</v>
      </c>
      <c r="AL207" s="6">
        <v>5</v>
      </c>
      <c r="AM207" s="6">
        <v>6</v>
      </c>
      <c r="AN207" s="6">
        <v>4</v>
      </c>
      <c r="AO207" s="6"/>
      <c r="AP207" s="6"/>
      <c r="AQ207" s="6"/>
      <c r="AR207" s="6"/>
      <c r="AS207" s="6"/>
      <c r="AT207" s="6">
        <v>1</v>
      </c>
      <c r="AU207" s="6">
        <v>0</v>
      </c>
      <c r="AV207" s="6">
        <v>1</v>
      </c>
      <c r="AW207" s="6">
        <v>1</v>
      </c>
      <c r="AX207" s="6">
        <v>1</v>
      </c>
      <c r="AY207" s="6">
        <v>1</v>
      </c>
      <c r="AZ207" s="6">
        <v>1</v>
      </c>
      <c r="BA207" s="6">
        <v>2</v>
      </c>
      <c r="BB207" s="6">
        <v>2</v>
      </c>
      <c r="BC207" s="6">
        <v>0</v>
      </c>
      <c r="BD207" s="6">
        <v>2</v>
      </c>
      <c r="BE207" s="6"/>
      <c r="BF207" s="6"/>
      <c r="BG207" s="6">
        <v>1</v>
      </c>
      <c r="BH207" s="6">
        <v>1</v>
      </c>
    </row>
    <row r="208" spans="1:60" s="4" customFormat="1" ht="105" customHeight="1" x14ac:dyDescent="0.3">
      <c r="A208" s="14" t="s">
        <v>10</v>
      </c>
      <c r="B208" s="20" t="s">
        <v>206</v>
      </c>
      <c r="C208" s="3" t="s">
        <v>207</v>
      </c>
      <c r="D208" s="6">
        <v>122</v>
      </c>
      <c r="E208" s="6">
        <v>4</v>
      </c>
      <c r="F208" s="6">
        <v>4</v>
      </c>
      <c r="G208" s="6">
        <v>2</v>
      </c>
      <c r="H208" s="6">
        <v>4</v>
      </c>
      <c r="I208" s="6">
        <v>4</v>
      </c>
      <c r="J208" s="6">
        <v>4</v>
      </c>
      <c r="K208" s="6">
        <v>2</v>
      </c>
      <c r="L208" s="6">
        <v>3</v>
      </c>
      <c r="M208" s="6">
        <v>1</v>
      </c>
      <c r="N208" s="6">
        <v>1</v>
      </c>
      <c r="O208" s="6"/>
      <c r="P208" s="6">
        <v>1</v>
      </c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>
        <v>2</v>
      </c>
      <c r="AH208" s="6">
        <v>2</v>
      </c>
      <c r="AI208" s="6">
        <v>2</v>
      </c>
      <c r="AJ208" s="6">
        <v>2</v>
      </c>
      <c r="AK208" s="6">
        <v>5</v>
      </c>
      <c r="AL208" s="6">
        <v>5</v>
      </c>
      <c r="AM208" s="6">
        <v>3</v>
      </c>
      <c r="AN208" s="6">
        <v>5</v>
      </c>
      <c r="AO208" s="6"/>
      <c r="AP208" s="6"/>
      <c r="AQ208" s="6"/>
      <c r="AR208" s="6"/>
      <c r="AS208" s="6">
        <v>1</v>
      </c>
      <c r="AT208" s="6">
        <v>1</v>
      </c>
      <c r="AU208" s="6">
        <v>0</v>
      </c>
      <c r="AV208" s="6">
        <v>1</v>
      </c>
      <c r="AW208" s="6">
        <v>1</v>
      </c>
      <c r="AX208" s="6">
        <v>1</v>
      </c>
      <c r="AY208" s="6"/>
      <c r="AZ208" s="6">
        <v>1</v>
      </c>
      <c r="BA208" s="6">
        <v>2</v>
      </c>
      <c r="BB208" s="6">
        <v>2</v>
      </c>
      <c r="BC208" s="6"/>
      <c r="BD208" s="6">
        <v>2</v>
      </c>
      <c r="BE208" s="6"/>
      <c r="BF208" s="6"/>
      <c r="BG208" s="6"/>
      <c r="BH208" s="6"/>
    </row>
    <row r="209" spans="1:61" s="4" customFormat="1" ht="105" customHeight="1" x14ac:dyDescent="0.3">
      <c r="A209" s="2" t="s">
        <v>10</v>
      </c>
      <c r="B209" s="3" t="s">
        <v>206</v>
      </c>
      <c r="C209" s="3" t="s">
        <v>32</v>
      </c>
      <c r="D209" s="6">
        <v>161</v>
      </c>
      <c r="E209" s="6">
        <v>3</v>
      </c>
      <c r="F209" s="6">
        <v>3</v>
      </c>
      <c r="G209" s="6">
        <v>2</v>
      </c>
      <c r="H209" s="6">
        <v>3</v>
      </c>
      <c r="I209" s="6">
        <v>3</v>
      </c>
      <c r="J209" s="6">
        <v>3</v>
      </c>
      <c r="K209" s="6">
        <v>2</v>
      </c>
      <c r="L209" s="6">
        <v>3</v>
      </c>
      <c r="M209" s="6">
        <v>1</v>
      </c>
      <c r="N209" s="6">
        <v>1</v>
      </c>
      <c r="O209" s="6"/>
      <c r="P209" s="6">
        <v>1</v>
      </c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>
        <v>2</v>
      </c>
      <c r="AH209" s="6">
        <v>2</v>
      </c>
      <c r="AI209" s="6">
        <v>1</v>
      </c>
      <c r="AJ209" s="6">
        <v>2</v>
      </c>
      <c r="AK209" s="6">
        <v>5</v>
      </c>
      <c r="AL209" s="6">
        <v>5</v>
      </c>
      <c r="AM209" s="6">
        <v>3</v>
      </c>
      <c r="AN209" s="6">
        <v>5</v>
      </c>
      <c r="AO209" s="6"/>
      <c r="AP209" s="6"/>
      <c r="AQ209" s="6"/>
      <c r="AR209" s="6"/>
      <c r="AS209" s="6">
        <v>1</v>
      </c>
      <c r="AT209" s="6">
        <v>1</v>
      </c>
      <c r="AU209" s="6">
        <v>1</v>
      </c>
      <c r="AV209" s="6">
        <v>1</v>
      </c>
      <c r="AW209" s="6">
        <v>1</v>
      </c>
      <c r="AX209" s="6">
        <v>1</v>
      </c>
      <c r="AY209" s="6">
        <v>0</v>
      </c>
      <c r="AZ209" s="6">
        <v>1</v>
      </c>
      <c r="BA209" s="6">
        <v>2</v>
      </c>
      <c r="BB209" s="6">
        <v>2</v>
      </c>
      <c r="BC209" s="6">
        <v>1</v>
      </c>
      <c r="BD209" s="6">
        <v>2</v>
      </c>
      <c r="BE209" s="6"/>
      <c r="BF209" s="6"/>
      <c r="BG209" s="6">
        <v>1</v>
      </c>
      <c r="BH209" s="6">
        <v>1</v>
      </c>
    </row>
    <row r="210" spans="1:61" s="4" customFormat="1" ht="105" customHeight="1" x14ac:dyDescent="0.3">
      <c r="A210" s="2" t="s">
        <v>10</v>
      </c>
      <c r="B210" s="3" t="s">
        <v>210</v>
      </c>
      <c r="C210" s="3" t="s">
        <v>32</v>
      </c>
      <c r="D210" s="6">
        <v>352</v>
      </c>
      <c r="E210" s="6">
        <v>5</v>
      </c>
      <c r="F210" s="6">
        <v>5</v>
      </c>
      <c r="G210" s="6">
        <v>6</v>
      </c>
      <c r="H210" s="6">
        <v>5</v>
      </c>
      <c r="I210" s="6">
        <v>3</v>
      </c>
      <c r="J210" s="6">
        <v>3</v>
      </c>
      <c r="K210" s="6">
        <v>3</v>
      </c>
      <c r="L210" s="6">
        <v>4</v>
      </c>
      <c r="M210" s="6">
        <v>1</v>
      </c>
      <c r="N210" s="6">
        <v>1</v>
      </c>
      <c r="O210" s="6">
        <v>2</v>
      </c>
      <c r="P210" s="6">
        <v>1</v>
      </c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>
        <v>2</v>
      </c>
      <c r="AH210" s="6">
        <v>2</v>
      </c>
      <c r="AI210" s="6">
        <v>1</v>
      </c>
      <c r="AJ210" s="6">
        <v>2</v>
      </c>
      <c r="AK210" s="6">
        <v>5</v>
      </c>
      <c r="AL210" s="6">
        <v>5</v>
      </c>
      <c r="AM210" s="6">
        <v>7</v>
      </c>
      <c r="AN210" s="6">
        <v>5</v>
      </c>
      <c r="AO210" s="6"/>
      <c r="AP210" s="6"/>
      <c r="AQ210" s="6"/>
      <c r="AR210" s="6"/>
      <c r="AS210" s="6">
        <v>1</v>
      </c>
      <c r="AT210" s="6">
        <v>1</v>
      </c>
      <c r="AU210" s="6">
        <v>0</v>
      </c>
      <c r="AV210" s="6">
        <v>1</v>
      </c>
      <c r="AW210" s="6">
        <v>1</v>
      </c>
      <c r="AX210" s="6">
        <v>1</v>
      </c>
      <c r="AY210" s="6"/>
      <c r="AZ210" s="6">
        <v>1</v>
      </c>
      <c r="BA210" s="6">
        <v>2</v>
      </c>
      <c r="BB210" s="6">
        <v>2</v>
      </c>
      <c r="BC210" s="6"/>
      <c r="BD210" s="6">
        <v>2</v>
      </c>
      <c r="BE210" s="6">
        <v>1</v>
      </c>
      <c r="BF210" s="6">
        <v>1</v>
      </c>
      <c r="BG210" s="6"/>
      <c r="BH210" s="6"/>
    </row>
    <row r="211" spans="1:61" s="4" customFormat="1" ht="105" customHeight="1" x14ac:dyDescent="0.3">
      <c r="A211" s="2" t="s">
        <v>10</v>
      </c>
      <c r="B211" s="3" t="s">
        <v>212</v>
      </c>
      <c r="C211" s="5" t="s">
        <v>32</v>
      </c>
      <c r="D211" s="6">
        <v>154</v>
      </c>
      <c r="E211" s="6">
        <v>3</v>
      </c>
      <c r="F211" s="6">
        <v>3</v>
      </c>
      <c r="G211" s="6">
        <v>3</v>
      </c>
      <c r="H211" s="6">
        <v>3</v>
      </c>
      <c r="I211" s="6">
        <v>3</v>
      </c>
      <c r="J211" s="6">
        <v>3</v>
      </c>
      <c r="K211" s="6">
        <v>1</v>
      </c>
      <c r="L211" s="6">
        <v>3</v>
      </c>
      <c r="M211" s="6">
        <v>1</v>
      </c>
      <c r="N211" s="6">
        <v>1</v>
      </c>
      <c r="O211" s="6">
        <v>1</v>
      </c>
      <c r="P211" s="6">
        <v>1</v>
      </c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>
        <v>2</v>
      </c>
      <c r="AH211" s="6">
        <v>2</v>
      </c>
      <c r="AI211" s="6">
        <v>2</v>
      </c>
      <c r="AJ211" s="6">
        <v>2</v>
      </c>
      <c r="AK211" s="6">
        <v>5</v>
      </c>
      <c r="AL211" s="6">
        <v>5</v>
      </c>
      <c r="AM211" s="6">
        <v>5</v>
      </c>
      <c r="AN211" s="6">
        <v>5</v>
      </c>
      <c r="AO211" s="6"/>
      <c r="AP211" s="6"/>
      <c r="AQ211" s="6"/>
      <c r="AR211" s="6"/>
      <c r="AS211" s="6">
        <v>1</v>
      </c>
      <c r="AT211" s="6">
        <v>1</v>
      </c>
      <c r="AU211" s="6">
        <v>1</v>
      </c>
      <c r="AV211" s="6">
        <v>1</v>
      </c>
      <c r="AW211" s="6">
        <v>1</v>
      </c>
      <c r="AX211" s="6">
        <v>1</v>
      </c>
      <c r="AY211" s="6"/>
      <c r="AZ211" s="6">
        <v>1</v>
      </c>
      <c r="BA211" s="6">
        <v>2</v>
      </c>
      <c r="BB211" s="6">
        <v>2</v>
      </c>
      <c r="BC211" s="6"/>
      <c r="BD211" s="6">
        <v>2</v>
      </c>
      <c r="BE211" s="6"/>
      <c r="BF211" s="6"/>
      <c r="BG211" s="6">
        <v>1</v>
      </c>
      <c r="BH211" s="6">
        <v>1</v>
      </c>
    </row>
    <row r="212" spans="1:61" ht="54.95" customHeight="1" x14ac:dyDescent="0.25">
      <c r="A212" s="18" t="s">
        <v>25</v>
      </c>
      <c r="B212" s="17"/>
      <c r="C212" s="17"/>
      <c r="D212" s="8">
        <f t="shared" ref="D212:BH212" si="0">SUBTOTAL(9,D2:D211)</f>
        <v>50089</v>
      </c>
      <c r="E212" s="8">
        <f t="shared" si="0"/>
        <v>999</v>
      </c>
      <c r="F212" s="8">
        <f t="shared" si="0"/>
        <v>1000</v>
      </c>
      <c r="G212" s="8">
        <f t="shared" si="0"/>
        <v>927</v>
      </c>
      <c r="H212" s="8">
        <f t="shared" si="0"/>
        <v>999</v>
      </c>
      <c r="I212" s="8">
        <f t="shared" si="0"/>
        <v>739</v>
      </c>
      <c r="J212" s="8">
        <f t="shared" si="0"/>
        <v>733</v>
      </c>
      <c r="K212" s="8">
        <f t="shared" si="0"/>
        <v>550</v>
      </c>
      <c r="L212" s="8">
        <f t="shared" si="0"/>
        <v>739</v>
      </c>
      <c r="M212" s="8">
        <f t="shared" si="0"/>
        <v>241</v>
      </c>
      <c r="N212" s="8">
        <f t="shared" si="0"/>
        <v>246</v>
      </c>
      <c r="O212" s="8">
        <f t="shared" si="0"/>
        <v>217</v>
      </c>
      <c r="P212" s="8">
        <f t="shared" si="0"/>
        <v>241</v>
      </c>
      <c r="Q212" s="8">
        <f t="shared" si="0"/>
        <v>52</v>
      </c>
      <c r="R212" s="8">
        <f t="shared" si="0"/>
        <v>57</v>
      </c>
      <c r="S212" s="8">
        <f t="shared" si="0"/>
        <v>51</v>
      </c>
      <c r="T212" s="8">
        <f t="shared" si="0"/>
        <v>52</v>
      </c>
      <c r="U212" s="8">
        <f t="shared" si="0"/>
        <v>116</v>
      </c>
      <c r="V212" s="8">
        <f t="shared" si="0"/>
        <v>95</v>
      </c>
      <c r="W212" s="8">
        <f t="shared" si="0"/>
        <v>90</v>
      </c>
      <c r="X212" s="8">
        <f t="shared" si="0"/>
        <v>116</v>
      </c>
      <c r="Y212" s="8">
        <f t="shared" si="0"/>
        <v>5</v>
      </c>
      <c r="Z212" s="8">
        <f t="shared" si="0"/>
        <v>13</v>
      </c>
      <c r="AA212" s="8">
        <f t="shared" si="0"/>
        <v>4</v>
      </c>
      <c r="AB212" s="8">
        <f t="shared" si="0"/>
        <v>5</v>
      </c>
      <c r="AC212" s="8">
        <f t="shared" si="0"/>
        <v>67</v>
      </c>
      <c r="AD212" s="8">
        <f t="shared" si="0"/>
        <v>54</v>
      </c>
      <c r="AE212" s="8">
        <f t="shared" si="0"/>
        <v>0</v>
      </c>
      <c r="AF212" s="8">
        <f t="shared" si="0"/>
        <v>67</v>
      </c>
      <c r="AG212" s="8">
        <f t="shared" si="0"/>
        <v>453</v>
      </c>
      <c r="AH212" s="8">
        <f t="shared" si="0"/>
        <v>452</v>
      </c>
      <c r="AI212" s="8">
        <f t="shared" si="0"/>
        <v>460</v>
      </c>
      <c r="AJ212" s="8">
        <f t="shared" si="0"/>
        <v>453</v>
      </c>
      <c r="AK212" s="8">
        <f t="shared" si="0"/>
        <v>1012</v>
      </c>
      <c r="AL212" s="8">
        <f t="shared" si="0"/>
        <v>999</v>
      </c>
      <c r="AM212" s="8">
        <f t="shared" si="0"/>
        <v>1254</v>
      </c>
      <c r="AN212" s="8">
        <f t="shared" si="0"/>
        <v>1012</v>
      </c>
      <c r="AO212" s="8">
        <f t="shared" si="0"/>
        <v>3</v>
      </c>
      <c r="AP212" s="8">
        <f t="shared" si="0"/>
        <v>4</v>
      </c>
      <c r="AQ212" s="8">
        <f t="shared" si="0"/>
        <v>2</v>
      </c>
      <c r="AR212" s="8">
        <f t="shared" si="0"/>
        <v>3</v>
      </c>
      <c r="AS212" s="8">
        <f t="shared" si="0"/>
        <v>215</v>
      </c>
      <c r="AT212" s="8">
        <f t="shared" si="0"/>
        <v>222</v>
      </c>
      <c r="AU212" s="8">
        <f t="shared" si="0"/>
        <v>189</v>
      </c>
      <c r="AV212" s="8">
        <f t="shared" si="0"/>
        <v>215</v>
      </c>
      <c r="AW212" s="8">
        <f t="shared" si="0"/>
        <v>230</v>
      </c>
      <c r="AX212" s="8">
        <f t="shared" si="0"/>
        <v>225</v>
      </c>
      <c r="AY212" s="8">
        <f t="shared" si="0"/>
        <v>136</v>
      </c>
      <c r="AZ212" s="8">
        <f t="shared" si="0"/>
        <v>230</v>
      </c>
      <c r="BA212" s="8">
        <f t="shared" si="0"/>
        <v>464</v>
      </c>
      <c r="BB212" s="8">
        <f t="shared" si="0"/>
        <v>369</v>
      </c>
      <c r="BC212" s="8">
        <f t="shared" si="0"/>
        <v>249</v>
      </c>
      <c r="BD212" s="8">
        <f t="shared" si="0"/>
        <v>464</v>
      </c>
      <c r="BE212" s="8">
        <f t="shared" si="0"/>
        <v>93</v>
      </c>
      <c r="BF212" s="8">
        <f t="shared" si="0"/>
        <v>87</v>
      </c>
      <c r="BG212" s="8">
        <f t="shared" si="0"/>
        <v>87</v>
      </c>
      <c r="BH212" s="8">
        <f t="shared" si="0"/>
        <v>93</v>
      </c>
      <c r="BI212" s="19">
        <f>H212+L212+P212+T212+X212+AB212+AF212+AJ212+AN212+AR212+AV212+AZ212+BD212+BH212</f>
        <v>4689</v>
      </c>
    </row>
    <row r="213" spans="1:61" ht="43.5" customHeight="1" x14ac:dyDescent="0.25">
      <c r="H213" s="8">
        <v>999</v>
      </c>
      <c r="L213" s="8">
        <v>739</v>
      </c>
      <c r="P213" s="8">
        <v>241</v>
      </c>
      <c r="T213" s="8">
        <v>52</v>
      </c>
      <c r="X213" s="8">
        <v>116</v>
      </c>
      <c r="AB213" s="8">
        <v>5</v>
      </c>
      <c r="AF213" s="8">
        <v>67</v>
      </c>
      <c r="AJ213" s="8">
        <v>453</v>
      </c>
      <c r="AN213" s="8">
        <v>1012</v>
      </c>
      <c r="AR213" s="8">
        <v>3</v>
      </c>
      <c r="AV213" s="8">
        <v>215</v>
      </c>
      <c r="AW213" s="22"/>
      <c r="AX213" s="23"/>
      <c r="AZ213" s="8">
        <v>230</v>
      </c>
      <c r="BD213" s="8">
        <v>464</v>
      </c>
      <c r="BH213" s="8">
        <v>93</v>
      </c>
      <c r="BI213" s="19">
        <f>H213+L213+P213+T213+X213+AB213+AF213+AJ213+AN213+AR213+AV213+AZ213+BD213+BH213</f>
        <v>4689</v>
      </c>
    </row>
    <row r="215" spans="1:61" ht="35.25" x14ac:dyDescent="0.65">
      <c r="E215" s="24"/>
      <c r="G215" s="27" t="s">
        <v>279</v>
      </c>
      <c r="H215" s="26">
        <f>H212+L212+P212+T212+X212+AB212+AF212</f>
        <v>2219</v>
      </c>
    </row>
    <row r="216" spans="1:61" ht="35.25" x14ac:dyDescent="0.65">
      <c r="E216" s="24"/>
      <c r="G216" s="27" t="s">
        <v>280</v>
      </c>
      <c r="H216" s="26">
        <f>AJ212+AN212+AR212+AV212+AZ212+BD212</f>
        <v>2377</v>
      </c>
    </row>
    <row r="217" spans="1:61" ht="35.25" x14ac:dyDescent="0.65">
      <c r="E217" s="24"/>
      <c r="G217" s="27" t="s">
        <v>281</v>
      </c>
      <c r="H217" s="26">
        <f>BH212</f>
        <v>93</v>
      </c>
    </row>
    <row r="218" spans="1:61" ht="35.25" x14ac:dyDescent="0.65">
      <c r="E218" s="24"/>
      <c r="G218" s="27" t="s">
        <v>282</v>
      </c>
      <c r="H218" s="26">
        <f>SUM(H215:H217)</f>
        <v>4689</v>
      </c>
    </row>
    <row r="219" spans="1:61" x14ac:dyDescent="0.25">
      <c r="E219" s="25"/>
    </row>
  </sheetData>
  <autoFilter ref="A1:BH213" xr:uid="{00000000-0009-0000-0000-00000E000000}"/>
  <pageMargins left="0.70866141732283472" right="0.70866141732283472" top="0.74803149606299213" bottom="0.74803149606299213" header="0.31496062992125984" footer="0.31496062992125984"/>
  <pageSetup paperSize="9" scale="30" orientation="landscape" horizontalDpi="4294967294" verticalDpi="4294967294" r:id="rId1"/>
  <colBreaks count="1" manualBreakCount="1">
    <brk id="3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15</vt:i4>
      </vt:variant>
      <vt:variant>
        <vt:lpstr>Intervalli denominati</vt:lpstr>
      </vt:variant>
      <vt:variant>
        <vt:i4>28</vt:i4>
      </vt:variant>
    </vt:vector>
  </HeadingPairs>
  <TitlesOfParts>
    <vt:vector size="43" baseType="lpstr">
      <vt:lpstr>Tabella A DAP</vt:lpstr>
      <vt:lpstr>Tabella B DGFO</vt:lpstr>
      <vt:lpstr>Tabella C Calabria</vt:lpstr>
      <vt:lpstr>Tabella D Campania</vt:lpstr>
      <vt:lpstr>Tabella E Emilia Romagna</vt:lpstr>
      <vt:lpstr>Tabella F Lazio</vt:lpstr>
      <vt:lpstr>Tabella G Lombardia</vt:lpstr>
      <vt:lpstr>Tabella H Piemonte</vt:lpstr>
      <vt:lpstr>Tabella I Puglia</vt:lpstr>
      <vt:lpstr>Tabella L Sardegna</vt:lpstr>
      <vt:lpstr>Tabella M Sicilia</vt:lpstr>
      <vt:lpstr>Tabella N Toscana</vt:lpstr>
      <vt:lpstr>Tabella O Triveneto</vt:lpstr>
      <vt:lpstr>Tabella P Riepilogo complessivo</vt:lpstr>
      <vt:lpstr>Ripart. complessiva</vt:lpstr>
      <vt:lpstr>'Ripart. complessiva'!Area_stampa</vt:lpstr>
      <vt:lpstr>'Tabella A DAP'!Area_stampa</vt:lpstr>
      <vt:lpstr>'Tabella B DGFO'!Area_stampa</vt:lpstr>
      <vt:lpstr>'Tabella C Calabria'!Area_stampa</vt:lpstr>
      <vt:lpstr>'Tabella D Campania'!Area_stampa</vt:lpstr>
      <vt:lpstr>'Tabella E Emilia Romagna'!Area_stampa</vt:lpstr>
      <vt:lpstr>'Tabella F Lazio'!Area_stampa</vt:lpstr>
      <vt:lpstr>'Tabella G Lombardia'!Area_stampa</vt:lpstr>
      <vt:lpstr>'Tabella H Piemonte'!Area_stampa</vt:lpstr>
      <vt:lpstr>'Tabella I Puglia'!Area_stampa</vt:lpstr>
      <vt:lpstr>'Tabella L Sardegna'!Area_stampa</vt:lpstr>
      <vt:lpstr>'Tabella M Sicilia'!Area_stampa</vt:lpstr>
      <vt:lpstr>'Tabella N Toscana'!Area_stampa</vt:lpstr>
      <vt:lpstr>'Tabella O Triveneto'!Area_stampa</vt:lpstr>
      <vt:lpstr>'Ripart. complessiva'!Titoli_stampa</vt:lpstr>
      <vt:lpstr>'Tabella A DAP'!Titoli_stampa</vt:lpstr>
      <vt:lpstr>'Tabella B DGFO'!Titoli_stampa</vt:lpstr>
      <vt:lpstr>'Tabella C Calabria'!Titoli_stampa</vt:lpstr>
      <vt:lpstr>'Tabella D Campania'!Titoli_stampa</vt:lpstr>
      <vt:lpstr>'Tabella E Emilia Romagna'!Titoli_stampa</vt:lpstr>
      <vt:lpstr>'Tabella F Lazio'!Titoli_stampa</vt:lpstr>
      <vt:lpstr>'Tabella G Lombardia'!Titoli_stampa</vt:lpstr>
      <vt:lpstr>'Tabella H Piemonte'!Titoli_stampa</vt:lpstr>
      <vt:lpstr>'Tabella I Puglia'!Titoli_stampa</vt:lpstr>
      <vt:lpstr>'Tabella L Sardegna'!Titoli_stampa</vt:lpstr>
      <vt:lpstr>'Tabella M Sicilia'!Titoli_stampa</vt:lpstr>
      <vt:lpstr>'Tabella N Toscana'!Titoli_stampa</vt:lpstr>
      <vt:lpstr>'Tabella O Triveneto'!Titoli_stampa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Antonio.Montefusco</dc:creator>
  <cp:lastModifiedBy>Silvana Bastianello</cp:lastModifiedBy>
  <cp:lastPrinted>2023-01-04T16:34:13Z</cp:lastPrinted>
  <dcterms:created xsi:type="dcterms:W3CDTF">2016-02-15T07:41:39Z</dcterms:created>
  <dcterms:modified xsi:type="dcterms:W3CDTF">2023-01-04T16:53:01Z</dcterms:modified>
</cp:coreProperties>
</file>