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drawings/drawing4.xml" ContentType="application/vnd.openxmlformats-officedocument.drawing+xml"/>
  <Override PartName="/xl/charts/chart3.xml" ContentType="application/vnd.openxmlformats-officedocument.drawingml.chart+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charts/chart6.xml" ContentType="application/vnd.openxmlformats-officedocument.drawingml.chart+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ria.martorelli\Desktop\"/>
    </mc:Choice>
  </mc:AlternateContent>
  <bookViews>
    <workbookView xWindow="0" yWindow="0" windowWidth="16800" windowHeight="7005" tabRatio="536"/>
  </bookViews>
  <sheets>
    <sheet name="ALL1 QUADRO SINOTTICO" sheetId="13" r:id="rId1"/>
    <sheet name="ALL2DIAGRAMMA POLITICHE" sheetId="17" r:id="rId2"/>
    <sheet name="ALL3tabellarisorse" sheetId="15" r:id="rId3"/>
    <sheet name="ALL4RISORSEASSEGNATE" sheetId="16" r:id="rId4"/>
    <sheet name="ALL5RIPARTIZIONE" sheetId="18" r:id="rId5"/>
    <sheet name="ALL6 e 7 OBIETTIVI" sheetId="14" r:id="rId6"/>
  </sheets>
  <externalReferences>
    <externalReference r:id="rId7"/>
  </externalReferences>
  <definedNames>
    <definedName name="_xlnm._FilterDatabase" localSheetId="0" hidden="1">'ALL1 QUADRO SINOTTICO'!$A$2:$K$49</definedName>
    <definedName name="_xlnm.Print_Area" localSheetId="0">'ALL1 QUADRO SINOTTICO'!$A$1:$K$40</definedName>
    <definedName name="_xlnm.Print_Area" localSheetId="3">ALL4RISORSEASSEGNATE!$F$2:$T$29</definedName>
    <definedName name="_xlnm.Print_Area" localSheetId="5">'ALL6 e 7 OBIETTIVI'!$A$2:$M$144</definedName>
    <definedName name="_xlnm.Print_Titles" localSheetId="0">'ALL1 QUADRO SINOTTICO'!$1:$2</definedName>
  </definedNames>
  <calcPr calcId="152511"/>
</workbook>
</file>

<file path=xl/calcChain.xml><?xml version="1.0" encoding="utf-8"?>
<calcChain xmlns="http://schemas.openxmlformats.org/spreadsheetml/2006/main">
  <c r="C20" i="16" l="1"/>
  <c r="H48" i="13" l="1"/>
  <c r="M115" i="14" l="1"/>
  <c r="L115" i="14"/>
  <c r="K115" i="14"/>
  <c r="M27" i="14" l="1"/>
  <c r="L27" i="14"/>
  <c r="K27" i="14"/>
  <c r="K32" i="13"/>
  <c r="J32" i="13"/>
  <c r="I32" i="13"/>
  <c r="K25" i="13"/>
  <c r="J25" i="13"/>
  <c r="I25" i="13"/>
  <c r="F48" i="13"/>
  <c r="G22" i="13" l="1"/>
  <c r="H22" i="13"/>
  <c r="I22" i="13"/>
  <c r="J22" i="13"/>
  <c r="K22" i="13"/>
  <c r="G12" i="13"/>
  <c r="H12" i="13"/>
  <c r="I12" i="13"/>
  <c r="J12" i="13"/>
  <c r="K12" i="13"/>
  <c r="J172" i="14" l="1"/>
  <c r="K172" i="14"/>
  <c r="L172" i="14"/>
  <c r="M172" i="14"/>
  <c r="N172" i="14"/>
  <c r="I172" i="14"/>
  <c r="J170" i="14"/>
  <c r="K170" i="14"/>
  <c r="L170" i="14"/>
  <c r="M170" i="14"/>
  <c r="N170" i="14"/>
  <c r="I170" i="14"/>
  <c r="L152" i="14"/>
  <c r="L159" i="14" s="1"/>
  <c r="L161" i="14" s="1"/>
  <c r="M152" i="14"/>
  <c r="M159" i="14" s="1"/>
  <c r="M161" i="14" s="1"/>
  <c r="N152" i="14"/>
  <c r="N159" i="14" s="1"/>
  <c r="N161" i="14" s="1"/>
  <c r="I74" i="14"/>
  <c r="J74" i="14"/>
  <c r="K74" i="14"/>
  <c r="L74" i="14"/>
  <c r="M74" i="14"/>
  <c r="H74" i="14"/>
  <c r="I176" i="14" l="1"/>
  <c r="I177" i="14" s="1"/>
  <c r="K176" i="14"/>
  <c r="K177" i="14" s="1"/>
  <c r="M176" i="14"/>
  <c r="M177" i="14" s="1"/>
  <c r="N176" i="14"/>
  <c r="N177" i="14" s="1"/>
  <c r="J176" i="14"/>
  <c r="J177" i="14" s="1"/>
  <c r="L176" i="14"/>
  <c r="L177" i="14" s="1"/>
  <c r="I117" i="14"/>
  <c r="J117" i="14"/>
  <c r="K117" i="14"/>
  <c r="L117" i="14"/>
  <c r="M117" i="14"/>
  <c r="H117" i="14"/>
  <c r="I96" i="14" l="1"/>
  <c r="J96" i="14"/>
  <c r="K96" i="14"/>
  <c r="L96" i="14"/>
  <c r="M96" i="14"/>
  <c r="H96" i="14"/>
  <c r="I83" i="14" l="1"/>
  <c r="J83" i="14"/>
  <c r="K83" i="14"/>
  <c r="L83" i="14"/>
  <c r="M83" i="14"/>
  <c r="H83" i="14"/>
  <c r="H107" i="14" s="1"/>
  <c r="H108" i="14" s="1"/>
  <c r="I60" i="14" l="1"/>
  <c r="I68" i="14" s="1"/>
  <c r="I70" i="14" s="1"/>
  <c r="I72" i="14" s="1"/>
  <c r="J60" i="14"/>
  <c r="J68" i="14" s="1"/>
  <c r="J70" i="14" s="1"/>
  <c r="J72" i="14" s="1"/>
  <c r="K60" i="14"/>
  <c r="K68" i="14" s="1"/>
  <c r="K70" i="14" s="1"/>
  <c r="K72" i="14" s="1"/>
  <c r="L60" i="14"/>
  <c r="L68" i="14" s="1"/>
  <c r="L70" i="14" s="1"/>
  <c r="L72" i="14" s="1"/>
  <c r="M60" i="14"/>
  <c r="M68" i="14" s="1"/>
  <c r="M70" i="14" s="1"/>
  <c r="M72" i="14" s="1"/>
  <c r="H60" i="14"/>
  <c r="H68" i="14" s="1"/>
  <c r="H70" i="14" s="1"/>
  <c r="M28" i="14"/>
  <c r="L28" i="14"/>
  <c r="K28" i="14"/>
  <c r="J28" i="14"/>
  <c r="I28" i="14"/>
  <c r="H28" i="14"/>
  <c r="H43" i="14"/>
  <c r="H52" i="14" l="1"/>
  <c r="H54" i="14" s="1"/>
  <c r="H72" i="14"/>
  <c r="H73" i="14" l="1"/>
  <c r="H75" i="14" s="1"/>
  <c r="H5" i="14"/>
  <c r="H7" i="14" s="1"/>
  <c r="I5" i="14"/>
  <c r="J5" i="14"/>
  <c r="K5" i="14"/>
  <c r="L5" i="14"/>
  <c r="M5" i="14"/>
  <c r="H19" i="15" l="1"/>
  <c r="I19" i="15"/>
  <c r="J19" i="15"/>
  <c r="I10" i="15"/>
  <c r="J10" i="15"/>
  <c r="H10" i="15"/>
  <c r="F39" i="13" l="1"/>
  <c r="G39" i="13"/>
  <c r="H39" i="13"/>
  <c r="I39" i="13"/>
  <c r="J39" i="13"/>
  <c r="K39" i="13"/>
  <c r="G35" i="13"/>
  <c r="H35" i="13"/>
  <c r="I35" i="13"/>
  <c r="J35" i="13"/>
  <c r="K35" i="13"/>
  <c r="F35" i="13"/>
  <c r="G28" i="13"/>
  <c r="H28" i="13"/>
  <c r="I28" i="13"/>
  <c r="J28" i="13"/>
  <c r="K28" i="13"/>
  <c r="F28" i="13"/>
  <c r="F22" i="13"/>
  <c r="F12" i="13"/>
  <c r="G5" i="13" l="1"/>
  <c r="G40" i="13" s="1"/>
  <c r="H5" i="13"/>
  <c r="H40" i="13" s="1"/>
  <c r="I5" i="13"/>
  <c r="I40" i="13" s="1"/>
  <c r="J5" i="13"/>
  <c r="J40" i="13" s="1"/>
  <c r="K5" i="13"/>
  <c r="K40" i="13" s="1"/>
  <c r="F5" i="13"/>
  <c r="F40" i="13" s="1"/>
  <c r="D40" i="16" l="1"/>
  <c r="C40" i="16"/>
  <c r="B40" i="16"/>
  <c r="E10" i="15"/>
  <c r="I18" i="15" l="1"/>
  <c r="I22" i="15" s="1"/>
  <c r="J18" i="15"/>
  <c r="J22" i="15" s="1"/>
  <c r="H18" i="15"/>
  <c r="H22" i="15" s="1"/>
  <c r="D49" i="16"/>
  <c r="D57" i="16" s="1"/>
  <c r="C49" i="16"/>
  <c r="C57" i="16" s="1"/>
  <c r="D48" i="16"/>
  <c r="C48" i="16"/>
  <c r="C56" i="16" s="1"/>
  <c r="B48" i="16"/>
  <c r="B56" i="16" s="1"/>
  <c r="D46" i="16"/>
  <c r="D44" i="16" s="1"/>
  <c r="C46" i="16"/>
  <c r="C45" i="16" s="1"/>
  <c r="B46" i="16"/>
  <c r="B45" i="16" s="1"/>
  <c r="C39" i="16"/>
  <c r="D39" i="16"/>
  <c r="D38" i="16"/>
  <c r="C38" i="16"/>
  <c r="B44" i="16" l="1"/>
  <c r="C44" i="16"/>
  <c r="D52" i="16"/>
  <c r="D51" i="16" s="1"/>
  <c r="D56" i="16"/>
  <c r="H20" i="15"/>
  <c r="C52" i="16"/>
  <c r="C50" i="16" s="1"/>
  <c r="D50" i="16"/>
  <c r="D45" i="16"/>
  <c r="J48" i="13"/>
  <c r="C51" i="16" l="1"/>
  <c r="I20" i="15"/>
  <c r="H21" i="15"/>
  <c r="J21" i="15"/>
  <c r="J20" i="15"/>
  <c r="E18" i="15"/>
  <c r="H16" i="15"/>
  <c r="H14" i="15" s="1"/>
  <c r="I16" i="15"/>
  <c r="I14" i="15" s="1"/>
  <c r="J16" i="15"/>
  <c r="J15" i="15" s="1"/>
  <c r="J14" i="15" l="1"/>
  <c r="H15" i="15"/>
  <c r="I15" i="15"/>
  <c r="I21" i="15"/>
  <c r="K152" i="14"/>
  <c r="K159" i="14" s="1"/>
  <c r="K161" i="14" s="1"/>
  <c r="J152" i="14"/>
  <c r="J159" i="14" s="1"/>
  <c r="J161" i="14" s="1"/>
  <c r="I152" i="14"/>
  <c r="I159" i="14" s="1"/>
  <c r="I161" i="14" s="1"/>
  <c r="H131" i="14" l="1"/>
  <c r="I131" i="14"/>
  <c r="J131" i="14"/>
  <c r="K131" i="14"/>
  <c r="L131" i="14"/>
  <c r="M131" i="14"/>
  <c r="I43" i="14"/>
  <c r="I52" i="14" s="1"/>
  <c r="I54" i="14" s="1"/>
  <c r="J43" i="14"/>
  <c r="J52" i="14" s="1"/>
  <c r="J54" i="14" s="1"/>
  <c r="K43" i="14"/>
  <c r="K52" i="14" s="1"/>
  <c r="K54" i="14" s="1"/>
  <c r="L43" i="14"/>
  <c r="L52" i="14" s="1"/>
  <c r="L54" i="14" s="1"/>
  <c r="M43" i="14"/>
  <c r="M52" i="14" s="1"/>
  <c r="M54" i="14" s="1"/>
  <c r="G19" i="15" l="1"/>
  <c r="E19" i="15"/>
  <c r="G18" i="15"/>
  <c r="F18" i="15"/>
  <c r="G16" i="15"/>
  <c r="G14" i="15" s="1"/>
  <c r="F16" i="15"/>
  <c r="F15" i="15" s="1"/>
  <c r="E16" i="15"/>
  <c r="G10" i="15"/>
  <c r="G9" i="15" s="1"/>
  <c r="E15" i="15" l="1"/>
  <c r="E14" i="15"/>
  <c r="G8" i="15"/>
  <c r="E8" i="15"/>
  <c r="G22" i="15"/>
  <c r="G20" i="15" s="1"/>
  <c r="F14" i="15"/>
  <c r="G15" i="15"/>
  <c r="E22" i="15"/>
  <c r="E20" i="15" s="1"/>
  <c r="E9" i="15"/>
  <c r="G21" i="15" l="1"/>
  <c r="E21" i="15"/>
  <c r="K140" i="14" l="1"/>
  <c r="K141" i="14" s="1"/>
  <c r="L140" i="14"/>
  <c r="L141" i="14" s="1"/>
  <c r="M140" i="14"/>
  <c r="M141" i="14" s="1"/>
  <c r="K107" i="14" l="1"/>
  <c r="K108" i="14" s="1"/>
  <c r="M73" i="14"/>
  <c r="M75" i="14" s="1"/>
  <c r="L73" i="14"/>
  <c r="L75" i="14" s="1"/>
  <c r="K73" i="14"/>
  <c r="K75" i="14" s="1"/>
  <c r="L107" i="14"/>
  <c r="L108" i="14" s="1"/>
  <c r="M107" i="14"/>
  <c r="M108" i="14" s="1"/>
  <c r="K7" i="14"/>
  <c r="K15" i="14" s="1"/>
  <c r="K17" i="14" s="1"/>
  <c r="K19" i="14" s="1"/>
  <c r="L7" i="14"/>
  <c r="L15" i="14" s="1"/>
  <c r="L17" i="14" s="1"/>
  <c r="L19" i="14" s="1"/>
  <c r="M7" i="14"/>
  <c r="M15" i="14" s="1"/>
  <c r="M17" i="14" s="1"/>
  <c r="M19" i="14" s="1"/>
  <c r="I73" i="14" l="1"/>
  <c r="I75" i="14" s="1"/>
  <c r="J73" i="14"/>
  <c r="J75" i="14" s="1"/>
  <c r="J7" i="14"/>
  <c r="J15" i="14" s="1"/>
  <c r="J17" i="14" s="1"/>
  <c r="J19" i="14" s="1"/>
  <c r="I7" i="14"/>
  <c r="I15" i="14" s="1"/>
  <c r="I17" i="14" s="1"/>
  <c r="I19" i="14" s="1"/>
  <c r="H15" i="14"/>
  <c r="H17" i="14" s="1"/>
  <c r="H19" i="14" s="1"/>
  <c r="D20" i="16" l="1"/>
  <c r="D28" i="16" s="1"/>
  <c r="C28" i="16"/>
  <c r="B20" i="16"/>
  <c r="B28" i="16" s="1"/>
  <c r="D19" i="16"/>
  <c r="C19" i="16"/>
  <c r="B19" i="16"/>
  <c r="D17" i="16"/>
  <c r="D16" i="16" s="1"/>
  <c r="C17" i="16"/>
  <c r="C16" i="16" s="1"/>
  <c r="B17" i="16"/>
  <c r="B15" i="16" s="1"/>
  <c r="D11" i="16"/>
  <c r="D10" i="16" s="1"/>
  <c r="C11" i="16"/>
  <c r="C10" i="16" s="1"/>
  <c r="B11" i="16"/>
  <c r="D15" i="16" l="1"/>
  <c r="C15" i="16"/>
  <c r="B16" i="16"/>
  <c r="D23" i="16"/>
  <c r="D21" i="16" s="1"/>
  <c r="D27" i="16"/>
  <c r="B9" i="16"/>
  <c r="B10" i="16"/>
  <c r="D9" i="16"/>
  <c r="C23" i="16"/>
  <c r="C22" i="16" s="1"/>
  <c r="C27" i="16"/>
  <c r="C9" i="16"/>
  <c r="B23" i="16"/>
  <c r="B22" i="16" s="1"/>
  <c r="B27" i="16"/>
  <c r="D22" i="16" l="1"/>
  <c r="B21" i="16"/>
  <c r="C21" i="16"/>
  <c r="J140" i="14"/>
  <c r="J141" i="14" s="1"/>
  <c r="I140" i="14"/>
  <c r="I141" i="14" s="1"/>
  <c r="H140" i="14"/>
  <c r="H141" i="14" s="1"/>
  <c r="J107" i="14" l="1"/>
  <c r="J108" i="14" s="1"/>
  <c r="I107" i="14"/>
  <c r="I108" i="14" s="1"/>
  <c r="H9" i="15" l="1"/>
  <c r="H8" i="15"/>
  <c r="I9" i="15"/>
  <c r="I8" i="15"/>
  <c r="J9" i="15"/>
  <c r="J8" i="15"/>
  <c r="F10" i="15"/>
  <c r="F8" i="15" s="1"/>
  <c r="F19" i="15"/>
  <c r="F22" i="15" s="1"/>
  <c r="F20" i="15" s="1"/>
  <c r="F9" i="15" l="1"/>
  <c r="F21" i="15"/>
  <c r="B39" i="16"/>
  <c r="B49" i="16"/>
  <c r="B57" i="16" s="1"/>
  <c r="B52" i="16" l="1"/>
  <c r="B50" i="16" s="1"/>
  <c r="B38" i="16"/>
  <c r="B51" i="16" l="1"/>
</calcChain>
</file>

<file path=xl/sharedStrings.xml><?xml version="1.0" encoding="utf-8"?>
<sst xmlns="http://schemas.openxmlformats.org/spreadsheetml/2006/main" count="887" uniqueCount="422">
  <si>
    <t>006 - Giustizia</t>
  </si>
  <si>
    <t>Programma</t>
  </si>
  <si>
    <t>Descrizione</t>
  </si>
  <si>
    <t>Indicatore di risultato (output)</t>
  </si>
  <si>
    <t>%</t>
  </si>
  <si>
    <t>Metodo di calcolo</t>
  </si>
  <si>
    <t>mq</t>
  </si>
  <si>
    <t>Indicatore di realizzazione fisica</t>
  </si>
  <si>
    <t>Indicatore di realizzazione finanziaria</t>
  </si>
  <si>
    <t>MISSIONE</t>
  </si>
  <si>
    <t>PROGRAMMA</t>
  </si>
  <si>
    <t>1.1 Amministrazione Penitenziaria (006.001)</t>
  </si>
  <si>
    <t>Altre risorse assegnate al CDR</t>
  </si>
  <si>
    <t>2 Servizi istituzionali e generali delle amministrazioni pubbliche (032)</t>
  </si>
  <si>
    <t>1.2 Giustizia civile e penale (006.002)</t>
  </si>
  <si>
    <t>Centro di Responsabilità 2 - DIPARTIMENTO DEGLI AFFARI DI GIUSTIZIA</t>
  </si>
  <si>
    <t>Totale Stanziamento Programma 1.3</t>
  </si>
  <si>
    <t>Totale Stanziamento Programma 1.1</t>
  </si>
  <si>
    <t>Tipo di indicatore</t>
  </si>
  <si>
    <t>Unità di misura</t>
  </si>
  <si>
    <t>Denominazione Priorità Politica</t>
  </si>
  <si>
    <t>1.2 - Giustizia civile e penale</t>
  </si>
  <si>
    <t>1.1 Amministrazione Penitenziaria</t>
  </si>
  <si>
    <t>Amministrazione Penitenziaria</t>
  </si>
  <si>
    <t>Giustizia Minorile</t>
  </si>
  <si>
    <t>Dipartimento</t>
  </si>
  <si>
    <t>Fonte</t>
  </si>
  <si>
    <t>Centro di Responsabilità 3 - DIPARTIMENTO ORGANIZZAZIONE GIUDIZIARIA</t>
  </si>
  <si>
    <t>Centro di Responsabilità 4 - DIPARTIMENTO AMMINISTRAZIONE PENITENZIARIA</t>
  </si>
  <si>
    <t>Totale altre Risorse assegnate ai CDR</t>
  </si>
  <si>
    <t>TABELLA 5 - MINISTERO DELLA GIUSTIZIA</t>
  </si>
  <si>
    <t>TOTALE TABELLA 5 - MINISTERO DELL GIUSTIZIA</t>
  </si>
  <si>
    <t>TOTALE COMPLESSIVO</t>
  </si>
  <si>
    <t>Totale Complessivo altre Risorse assegnate ai CDR</t>
  </si>
  <si>
    <t>Percentuale Risorse assegnate ai CDR (obiettivi strutturali)</t>
  </si>
  <si>
    <t>Totale complessivo  Risorse assegnate alla Giustizia</t>
  </si>
  <si>
    <t>Figura 1</t>
  </si>
  <si>
    <t>Affari di Giustizia</t>
  </si>
  <si>
    <t>Organizzazione Giudiziaria</t>
  </si>
  <si>
    <t>Archivi Notarili</t>
  </si>
  <si>
    <t>Allegato 3</t>
  </si>
  <si>
    <t>1.3 Giustizia minorile di comunità</t>
  </si>
  <si>
    <t>Target anno 2018</t>
  </si>
  <si>
    <t>Dipartimento Affari di Giustizia</t>
  </si>
  <si>
    <t>euro</t>
  </si>
  <si>
    <t>giorni</t>
  </si>
  <si>
    <t>Giustizia Minorile e di Comunità</t>
  </si>
  <si>
    <t>ANNO 2019</t>
  </si>
  <si>
    <t>Target anno 2019</t>
  </si>
  <si>
    <t xml:space="preserve">% </t>
  </si>
  <si>
    <t>Rilevazione del numero di sale server ospitanti i sistemi applicativi dell'area civile</t>
  </si>
  <si>
    <t>2.2 Servizi e affari generali per le amministrazioni di competenza (032.003)</t>
  </si>
  <si>
    <t>1.4 - Servizi di gestione amministrativa per l'attività giudiziaria</t>
  </si>
  <si>
    <t>1.4 Servizi di gestione amministrativa per l'attività giudiziaria (006.006)</t>
  </si>
  <si>
    <t>Totale Stanziamento Programma 1.4</t>
  </si>
  <si>
    <t>1.3 Giustizia minorile e di comunità (006.003)</t>
  </si>
  <si>
    <t>Altre risorse assegnate al CDR - Programma 1.2</t>
  </si>
  <si>
    <t>Altre risorse assegnate al CDR - Programma 2.2</t>
  </si>
  <si>
    <t>Stanziamento Programma 2.2</t>
  </si>
  <si>
    <t>Stanziamento Programma 1.2</t>
  </si>
  <si>
    <t>Totale Stanziamento CDR DOG</t>
  </si>
  <si>
    <t>Bilancio ARCHIVI NOTARILI</t>
  </si>
  <si>
    <t>x</t>
  </si>
  <si>
    <t>1.3 Giustizia minorile e di comunità</t>
  </si>
  <si>
    <t>8 - Cooperazione internazionale in materia civile e penale</t>
  </si>
  <si>
    <t>3 - Il miglioramento della qualità dell'azione amministrativa</t>
  </si>
  <si>
    <t>4 - La razionalizzazione della spesa e l'efficientamento delle strutture</t>
  </si>
  <si>
    <t>2 - Progettazione, ristrutturazione e razionalizzazione delle infrastrutture e degli impianti degli istituti peniteziari</t>
  </si>
  <si>
    <t>3 - Miglioramento delle condizioni di detenzione</t>
  </si>
  <si>
    <t>15 - Attività degli uffici giudiziari e supporto alla giurisdizione</t>
  </si>
  <si>
    <t>16 - Innovazione, efficientamento e modernizzazione degli uffici giudiziari</t>
  </si>
  <si>
    <t>10 - Esecuzione penale: Giustizia penale minorile e Esecuzione penale esterna</t>
  </si>
  <si>
    <t>12 - Miglioramento dell'organizzazione e della capacità amministrativa</t>
  </si>
  <si>
    <t>7 - Rafforzamento della cooperazione giudiziaria internazionale</t>
  </si>
  <si>
    <t>Azioni correlate</t>
  </si>
  <si>
    <t>5 - Realizzazione di nuove infrastrutture, potenziamento e ristrutturazione nell'ambito dell'edilizia carceraria</t>
  </si>
  <si>
    <t>Organizzazione Giudiziaria del personale e dei servizi</t>
  </si>
  <si>
    <t>17 - Miglioramento dello stato di benessere organizzativo e della capacità amministrativa</t>
  </si>
  <si>
    <t>2.2 - Servizi e affari generali per le amministrazioni di competenza</t>
  </si>
  <si>
    <t>ANNO 2020</t>
  </si>
  <si>
    <t>2 - Progettazione, ristrutturazione e razionalizzazione delle infrastrutture e degli impianti degli istituti penitenziari</t>
  </si>
  <si>
    <t>n. assoluto</t>
  </si>
  <si>
    <t>N.V.</t>
  </si>
  <si>
    <t>7 - Efficientamento del sistema giudiziario</t>
  </si>
  <si>
    <t>4 - Realizzazione di nuove infrastrutture, potenziamento e ristrutturazione per la giustizia minorile e di comunità</t>
  </si>
  <si>
    <t>3 - Attività di verbalizzazione atti processuali e videoconferenza nell'ambito dei procedimenti giudiziari</t>
  </si>
  <si>
    <t>6 - Funzionamento uffici giudiziari</t>
  </si>
  <si>
    <t>3 - Trattamento interventi e politiche di reinserimento delle persone sottoposte a misure giudiziarie, attuazione provvedimenti autorità giudiziaria</t>
  </si>
  <si>
    <t>Il miglioramento della qualità dell'azione amministrativa</t>
  </si>
  <si>
    <t xml:space="preserve"> </t>
  </si>
  <si>
    <t>2019 cp</t>
  </si>
  <si>
    <t>2020 cp</t>
  </si>
  <si>
    <t>2019 cs</t>
  </si>
  <si>
    <t xml:space="preserve">ANNO 2019 cp </t>
  </si>
  <si>
    <t>ANNO 2020 cp</t>
  </si>
  <si>
    <t>-</t>
  </si>
  <si>
    <t>Target anno 2020</t>
  </si>
  <si>
    <t xml:space="preserve">DAP Ufficio statistica </t>
  </si>
  <si>
    <t>1 - lavoro alle dipendenze dell'Amministrazione penitenziaria</t>
  </si>
  <si>
    <t>=33%</t>
  </si>
  <si>
    <t>=35%</t>
  </si>
  <si>
    <t xml:space="preserve">3 - Frequenza di corsi di alfabetizzazione ed istruzione scolastica </t>
  </si>
  <si>
    <t>=6%</t>
  </si>
  <si>
    <t>=8%</t>
  </si>
  <si>
    <t>=9%</t>
  </si>
  <si>
    <t>=40%</t>
  </si>
  <si>
    <t>=42%</t>
  </si>
  <si>
    <t>=45%</t>
  </si>
  <si>
    <t>4 - Frequenza di corsi di formazione professionale</t>
  </si>
  <si>
    <t>=7%</t>
  </si>
  <si>
    <t>DOG STATISTICA</t>
  </si>
  <si>
    <t>Rapporto tra pendenti ultratriennali nei tribunali ordinari e pendenti totali</t>
  </si>
  <si>
    <t>&lt;=26%</t>
  </si>
  <si>
    <t>Rapporto tra il numero degli Uffici del Giudice di Pace con servizi telematici attivi e il numero totale degli uffici del Giudice di pace</t>
  </si>
  <si>
    <t>86%&lt;=x&lt;=90%</t>
  </si>
  <si>
    <t>=100%</t>
  </si>
  <si>
    <t>DOG DGSIA</t>
  </si>
  <si>
    <t>Rapporto tra il numero delle Procure presso le quali sarà diffuso il sistema integrato a supporto del Processo penale telematico e il numero complessivo delle Procure</t>
  </si>
  <si>
    <t>4&lt;=x&lt;=5</t>
  </si>
  <si>
    <t>=3</t>
  </si>
  <si>
    <t>MINISTERO DELLA GIUSTIZIA</t>
  </si>
  <si>
    <t>n. sale server</t>
  </si>
  <si>
    <t>60%&lt;=x&lt;=90%</t>
  </si>
  <si>
    <t>Centro di Responsabilità 5 - DIPARTIMENTO GIUSTIZIA MINORILE E  DI COMUNITA</t>
  </si>
  <si>
    <t>Rilevazione statistica su base nazionale</t>
  </si>
  <si>
    <t>SISTEMA INFORMATIVO PEGASO</t>
  </si>
  <si>
    <t>2 - Servizi residenziali per minori e giovani adulti</t>
  </si>
  <si>
    <t>3 - Servizi sociali per minori e giovani adulti</t>
  </si>
  <si>
    <t>n. dei soggetti in carico nell'anno</t>
  </si>
  <si>
    <t>20.000&lt;= x &lt;=22.000</t>
  </si>
  <si>
    <t>4 - Messa alla prova per adulti</t>
  </si>
  <si>
    <t>n. dei soggetti in messa alla prova nell'anno</t>
  </si>
  <si>
    <t>19.000&lt;= x &lt;=20.000</t>
  </si>
  <si>
    <t>19.500&lt;= x &lt;=21.000</t>
  </si>
  <si>
    <t>SISTEMA DI RILEVAZIONE E MONITORAGGIO INTERNI</t>
  </si>
  <si>
    <t xml:space="preserve">2 - Strutture </t>
  </si>
  <si>
    <t xml:space="preserve">Rilevazione delle strutture gestite </t>
  </si>
  <si>
    <t>1 - Gestione delle procedure di assistenza giudiziaria</t>
  </si>
  <si>
    <t>Numero procedure assistenza giudiziaria evase (rogatorie attive e passive e notifiche degli atti giudiziari da e verso l'estero) / procedure di assistenza giudiziaria richieste</t>
  </si>
  <si>
    <t>Numero procedure di consegna evase (estradizioni e mandato di arresto europeo) / procedure di consegna richieste</t>
  </si>
  <si>
    <t>&gt;15%</t>
  </si>
  <si>
    <t>&gt;=77%</t>
  </si>
  <si>
    <t>MINISTERO DELLA GIUSTIZIA - SISTEMA DI GESTIONE DEL PERSONALE</t>
  </si>
  <si>
    <t xml:space="preserve">Media delle età dei dipendenti di ruolo (amministrativi comparto ministeri e dirigenti seconda fascia) </t>
  </si>
  <si>
    <t>età</t>
  </si>
  <si>
    <t>L'attuazione del compito di garantire il funzionamento dgli uffici giudiziari (art. 110 Cost.) si traduce pe l'amministrazione nell'obiettivo di innalzare progressivamente i livelli di qualità del servizio giustizia, sia grazie alle nuove risorse disponibili, che attraverso il reimpiego dei risparmi conseguiti mediante una rigorosa politica di razionalizzazione della spesa. Tale obiettivo richiede di sostenere la piena e effettiva operatività dei nuovi strumenti delineati dalle riforme intervenute nel settore giustizia e assicurare la piena realizzazione del principio di prossimità ed accessibilità del sistema giustizia. Il raggiungimento di tali obiettivi consentirà di migliorare il supporto alla funzione giurisdizionale</t>
  </si>
  <si>
    <t>Rapporto tra procedimenti pendenti alla data ultima di rilevazione e definiti alla rilevazione precedente per 365</t>
  </si>
  <si>
    <t>Rapporto tra pendenti e definiti relativi alle ultime rilevazioni disponibili per 365</t>
  </si>
  <si>
    <t>Il programma di valorizzazione del personale dovrà proseguire mediante la ricerca di ulteriori risorse economiche e di modalità organizzative innovative, il compimento dei processi assunzionali in atto, la predisposizione delle nuove piante organiche del personale dell'amministrazione giudiziaria e della magistratura onoraria, l'innalzamento dei livelli di formazione di tutto il personale. Analogo impegno dovrà essere rivolto al miglioramento delle condizioni di vivibilità degli uffici giudiziari</t>
  </si>
  <si>
    <t>Rapporto tra anni persona in servizio  (tenendo anche in conto dell'eventuale presenza di personale in regime di part-time) e organico previsto</t>
  </si>
  <si>
    <t>La razionalizzazione delle infrastrutture e la revisione gestionale dell'edilizia penitenziaria sarà mirata all'adeguamento ed alla riqualificazione degli istituti esistenti, con l'obiettivo di assicurare la tutela della salute, della sicurezza e delle migliori condizioni di vita negli ambienti detentivi. Dovrà essere garantita maggiore economicità ed efficienza delle strutture e degli impianti, con specifico riferimento ad obiettivi di controllo e riduzione della spesa per i consumi energetici. Il completamento delle opere e degli interventi per l'aumento della capacità ricettiva sarà finalizzato alla differenziazione dei regimi di sicurezza e trattamentali degli istituti penitenziari ad agevolare l'esecuzione delle pene in prossimità del territorio di origine delle persone ristrette</t>
  </si>
  <si>
    <t xml:space="preserve">Il valore dell'indicatore è espresso dalla superficie in metri quadrati degli ambienti attrezzati realizzati per lo svolgimento delle attività in comune della popolazione ristretta </t>
  </si>
  <si>
    <t>La percentuale di persone detenute lavoranti alle dipendenze dirette dell'Amministrazione penitenziaria rispetto alla popolazione detenuta presente al 31 dicembre costituisce l'incatore del grado di raggiungimento dell'obiettivo del miglioramento delle condizioni della detenzione attraverso l'incremento dell'offerta lavorativa, con eventuale ponderazione sulla consistenza della popolazione ristretta nel tempo</t>
  </si>
  <si>
    <t>La percentuale di persone detenute lavoranti alle dipendenze di imprese private o di cooperative rispetto alla popolazione detenuta presente al 31 dicembre, costituisce l'indicatore del grado di raggiungimento dell'obiettivo di incremento dell'offerta lavorativa, con eventuale ponderazione sulla consistenza della popolazione ristretta nel tempo</t>
  </si>
  <si>
    <t>La percentuale di persone detenute che frequentano corsi di alfabetizzazione ed istruzione scolastica rispetto alla popolazione detenuta presente alla fine del mese di giugno (mese che segna il termine dell'anno scolastico) costituisce l'indicatore del grado di raggiungimento dell'obiettivo di incremento dell'offerta di istruzione, con eventuale ponderazione sulla consistenza della popolazione ristretta nel tempo</t>
  </si>
  <si>
    <t>La percentuale di persone detenute che frequentano corsi di formazione professionale rispetto alla popolazione detenuta presente al 31 dicembre, costituisce l'indicatore del grado di raggiungimento dell'obiettivo di incremento dell'offerta formativa, con eventuale ponderazione sulla consistenza della popolazione ristretta nel tempo</t>
  </si>
  <si>
    <t>Rilevazione degli istituti penali per minorenni dove nell'anno sono stati installati i nuovi impianti tecnologici per il miglioramento della sicurezza passiva</t>
  </si>
  <si>
    <t xml:space="preserve">ANNO 2019 cs </t>
  </si>
  <si>
    <t>ANNO 2020 cs</t>
  </si>
  <si>
    <t>AZIONI CORRELATE</t>
  </si>
  <si>
    <t>1 - quota spese di personale (amministrativo e magistrati)</t>
  </si>
  <si>
    <t>2 - quota spese di personale (polizia penitenziaria)</t>
  </si>
  <si>
    <t>1 - quota spese di personale (civile)</t>
  </si>
  <si>
    <t>2 - quota spese di personale (magistrati)</t>
  </si>
  <si>
    <t>1  quota spese di personale (civile)</t>
  </si>
  <si>
    <t>1 -  quota spese di personale (civile)</t>
  </si>
  <si>
    <t>2 -  quota spese di personale (magistrati)</t>
  </si>
  <si>
    <t xml:space="preserve">1 - quota spese di personale </t>
  </si>
  <si>
    <t>ANNO 2019 cp</t>
  </si>
  <si>
    <t xml:space="preserve">ANNO 2020 cp </t>
  </si>
  <si>
    <t>ANNO 2019 cs</t>
  </si>
  <si>
    <t>TOTALE</t>
  </si>
  <si>
    <t xml:space="preserve">Risorse assegnate all'obiettivo </t>
  </si>
  <si>
    <t>2 - Gestione delle procedure trasferimenti detenuti nei paesi di origine</t>
  </si>
  <si>
    <t>Altre risorse assegnate al CDR - Programma 1.4</t>
  </si>
  <si>
    <t>&lt;=375,00</t>
  </si>
  <si>
    <t>&lt;=350,00</t>
  </si>
  <si>
    <t>Indicatore di impatto (outcome)</t>
  </si>
  <si>
    <t>=54,00</t>
  </si>
  <si>
    <t>MINISTERO DELLA GIUSTIZIA - SISTEMA INFORMATIVO DI GESTIONE DEL PERSONALE</t>
  </si>
  <si>
    <t>=56.500,00</t>
  </si>
  <si>
    <t>=60.000,00</t>
  </si>
  <si>
    <t>=30.000,00</t>
  </si>
  <si>
    <t>=40.000,00</t>
  </si>
  <si>
    <t>DAP DG Personale e Risorse</t>
  </si>
  <si>
    <t>=10.000.000,00</t>
  </si>
  <si>
    <t>=20.000.000,00</t>
  </si>
  <si>
    <t>3 - Innovazione tecnologica per la sicurezza</t>
  </si>
  <si>
    <t>Altre risorse assegnate agli Archivi Notarili</t>
  </si>
  <si>
    <t>Totale Stanziamento Programma 1.2</t>
  </si>
  <si>
    <t>GABINETTO E UFFICI DI DIRETTA COLLABORAZIONE DEL MINISTRO</t>
  </si>
  <si>
    <t>Centro di Responsabilità 1 - GABINETTO E UFFICI DI DIRETTA COLLABORAZIONE ALL'OPERA DEL MINISTRO</t>
  </si>
  <si>
    <t>2.1 Indirizzo politico (032.002)</t>
  </si>
  <si>
    <t>1.1 Giustizia civile e penale (006.002)</t>
  </si>
  <si>
    <t xml:space="preserve">1 - </t>
  </si>
  <si>
    <t>Incremento del livello di efficienza mediante razionalizzazione delle strutture territoriali e miglioramento delle modalità di conservazione e dei connessi servizi all'utenza</t>
  </si>
  <si>
    <t>Metri lineari complessivi di documentazione consegnata</t>
  </si>
  <si>
    <t>Metri lineari di documenti conservati  nel corso dell'anno agli archivi notarili</t>
  </si>
  <si>
    <t>Numero complessivo degli atti notarili ispezionati nell'anno dagli Archivi notarili</t>
  </si>
  <si>
    <t>Atto notarile tra vivi conservato dal notaio e ispezionato</t>
  </si>
  <si>
    <t>Ammontare dei contributi versati dai notai agli Archivi notarili</t>
  </si>
  <si>
    <t>Mezzi di pagamento utilizzati dai notai nell'anno per versamenti di tasse e contributi</t>
  </si>
  <si>
    <t>MONITORAGGIO INTERNO SEMESTRALE DEI PRODOTTI</t>
  </si>
  <si>
    <t>RILEVAZIONE INTERNA ATTRAVERSO IL MONITORAGGIO SEMESTRALE DEI PRODOTTI</t>
  </si>
  <si>
    <t>RILEVAZIONE INTERNA ATTRAVERSO IL MONITORAGGIO MENSILE DELL'AMMONTARE COMPLESSIVO DEI CONTRIBUTI VERSATI DAI NOTAI AGLI ARCHIVI NOTARILI</t>
  </si>
  <si>
    <t>2 - Gestione del patrimonio immobiliare ed archivistico e controllo dell'attività notarile</t>
  </si>
  <si>
    <t>3 - Riscossione dei contributi notarili e gestione delle poste compensative</t>
  </si>
  <si>
    <t>Obiettivo collegato a priorità politica</t>
  </si>
  <si>
    <t xml:space="preserve"> ARCHIVI NOTARILI (Bilancio approvato con D.I. </t>
  </si>
  <si>
    <t>1- Incremento del livello di efficienza mediante razionalizzazione delle strutture territoriali e miglioramento delle modalità di conservazione e dei connessi servizi all'utenza</t>
  </si>
  <si>
    <t>1.1                                    Giustizia civile e penale</t>
  </si>
  <si>
    <t>Archivi notarili</t>
  </si>
  <si>
    <t>TOTALE ARCHIVI</t>
  </si>
  <si>
    <t>competenza</t>
  </si>
  <si>
    <t>cassa</t>
  </si>
  <si>
    <t>OBIETTIVO</t>
  </si>
  <si>
    <t>Azioni non correlate ad Obiettivi</t>
  </si>
  <si>
    <t>Spese 2019</t>
  </si>
  <si>
    <t>Spese 2020</t>
  </si>
  <si>
    <t>Ufficio</t>
  </si>
  <si>
    <t>Allegato 2 - cp</t>
  </si>
  <si>
    <t>Allegato 2 - cs</t>
  </si>
  <si>
    <t>COMPETENZA</t>
  </si>
  <si>
    <t>CASSA</t>
  </si>
  <si>
    <t>Percentuale altre Risorse assegnate ai CDR</t>
  </si>
  <si>
    <t>ARCHIVI NOTARILI (Bilancio approvato con D.I. 31/10/2017)</t>
  </si>
  <si>
    <t xml:space="preserve">Altre Risorse assegnate ai CDR </t>
  </si>
  <si>
    <t>RIPARTIZIONE DELLE RISORSE ASSEGNATE AI CENTRI DI RESPONSABILITA' PER GLI OBIETTIVI - COMPETENZA</t>
  </si>
  <si>
    <t>RIPARTIZIONE DELLE RISORSE ASSEGNATE AI CENTRI DI RESPONSABILITA' PER GLI OBIETTIVI - CASSA</t>
  </si>
  <si>
    <t>2019 CP</t>
  </si>
  <si>
    <t>2020 CP</t>
  </si>
  <si>
    <t>2019 CS</t>
  </si>
  <si>
    <t>2020 CS</t>
  </si>
  <si>
    <t>Allegato 5 - CP</t>
  </si>
  <si>
    <t>Allegato 5 - CS</t>
  </si>
  <si>
    <t>Allegato 4 - cp</t>
  </si>
  <si>
    <t>Allegato 4 - cs</t>
  </si>
  <si>
    <t>2021 cp</t>
  </si>
  <si>
    <t>2021 cs</t>
  </si>
  <si>
    <t>di cui: stima della quota dell'azione: 1 - Spese di personale per il programma (personale amministrativo e magistrati)</t>
  </si>
  <si>
    <t>6 - Un nuovo modello di esecuzione penale tra certezza della pena e dignità della detenzione</t>
  </si>
  <si>
    <t>5 - Una giustizia diffusa sul territorio e vicina ai bisogni dei cittadini</t>
  </si>
  <si>
    <t xml:space="preserve">4 -Funzionamento della Scuola Superiore della Magistratura                        </t>
  </si>
  <si>
    <t>2 - L' avanzamento delle politiche di digitalizzazione, con l'implementazione del Processo Penale Telematico e l'estensione del Processo Civile Telematico in Cassazione</t>
  </si>
  <si>
    <t>4 - I luoghi della giustizia. Razionalizzazione della spesa ed efficientamento delle strutture penitenziarie e giudiziarie</t>
  </si>
  <si>
    <t>5 - Supporto per l'erogazione dei servizi per la giustizia minoprile e di comunità</t>
  </si>
  <si>
    <t>7 - Una cooperazione giudiziaria internazionale rafforzata per la lotta al terrorismo ed alla ciminalità organizzata transnazionale e per il rimpatrio dei detenuti stranieri nei paesi di origine</t>
  </si>
  <si>
    <t>Il rilancio di una politica sul personale, verso la piena copertura, il possibile ampliamento delle piante organiche e la creazione di un ambiente di lavoro orientato al benessere organizzativo</t>
  </si>
  <si>
    <t>1 -Il rilancio di una politica sul personale, verso la piena copertura, il possibile ampliamento delle piante organiche e la creazione di un ambiente di lavoro orientato al benessere organizzativo</t>
  </si>
  <si>
    <t>I luoghi della giustizia. Razionalizzazione della spesa ed efficientamento delle strutture penitenziarie e giudiziarie</t>
  </si>
  <si>
    <t>Una giustizia diffusa sul territorio e vicina ai bisogni dei cittadini</t>
  </si>
  <si>
    <t>Un nuovo modello di esecuzione penale tra certezza della pena e dignità della detenzione</t>
  </si>
  <si>
    <t>Una  cooperazione giudiziaria internazionale rafforzata per la lotta al terrorismo ed alla criminalità organizzata transnazionale e per il rimpatrio dei detenuti stranieri nei paesi di origine</t>
  </si>
  <si>
    <t>Il rilancio di una politica sul pesonale, verso la piena copertura, il possibile ampliamento delle piante organiche e la creazione di un ambiente di lavoro orientato al benessere organizzativo</t>
  </si>
  <si>
    <t>L'avanzamento delle politiche di digitalizzazione, con l'implementazione del Processo Penale Telematico e l'estensione del Processo Civile Telematico in Cassazione</t>
  </si>
  <si>
    <t>Una cooperazione giudiziaria internazionale rafforzata per la lotta al terrorismo ed alla criminalità organizzata transnazionale e per il rimpatrio dei detenuti stranieri nei paesi di origine</t>
  </si>
  <si>
    <t xml:space="preserve">L'avanzamento delle politiche di digitalizzazione, con l'implementazione del Processo Penale Telematico e l'estensione del Processo Civile Telematico in Cassazione </t>
  </si>
  <si>
    <t>ANNO 2021</t>
  </si>
  <si>
    <t>Risorse assegnate alla giustizia per il Triennio 2019 - 2021 COMPETENZA</t>
  </si>
  <si>
    <t>2021 CP</t>
  </si>
  <si>
    <t>2021 CS</t>
  </si>
  <si>
    <t>ANNO 2021 cp</t>
  </si>
  <si>
    <t xml:space="preserve">ANNO 2020 cs </t>
  </si>
  <si>
    <t>ANNO 2021 cs</t>
  </si>
  <si>
    <t>Target anno 2021</t>
  </si>
  <si>
    <t>LB 2018-2020</t>
  </si>
  <si>
    <t>=90%</t>
  </si>
  <si>
    <t>DLB 2019-2021</t>
  </si>
  <si>
    <t>=95%</t>
  </si>
  <si>
    <t>3 - Gestione degli atti  cooperazione giudiziaria relativi alle procedure di consegna</t>
  </si>
  <si>
    <t>=5</t>
  </si>
  <si>
    <t>&lt;=54</t>
  </si>
  <si>
    <t>Titolo e Descrizione</t>
  </si>
  <si>
    <t xml:space="preserve">LB 2018-2020 </t>
  </si>
  <si>
    <t>=25.000.000,00</t>
  </si>
  <si>
    <t>=1,15%</t>
  </si>
  <si>
    <t>=1,05%</t>
  </si>
  <si>
    <t>=1%</t>
  </si>
  <si>
    <t>=10%</t>
  </si>
  <si>
    <t xml:space="preserve">Stima sui dati della rilevazione statistica su nase mazionale delle presenze medie giornaliere </t>
  </si>
  <si>
    <t>n.cumulate di presenze giornaliere nell'anno</t>
  </si>
  <si>
    <t>520.000&lt;= x &lt;=570.000</t>
  </si>
  <si>
    <t xml:space="preserve">Rilevazione statistica su base nazionale </t>
  </si>
  <si>
    <t>22.000&lt;= x &lt;=24.000</t>
  </si>
  <si>
    <t>SISTEMA INFORMATIVO DEI SERVIZI MINORILI DELLA GIUSTIZIA</t>
  </si>
  <si>
    <t>5 - Soggetti in esecuzione penale esterna per adulti</t>
  </si>
  <si>
    <t>n. di soggetti seguiti nell'anno in Esecuzione Penale Esterna, con esclusione dei soggetti in messa alla prova</t>
  </si>
  <si>
    <t>75.000&lt;= x &lt;=78.000</t>
  </si>
  <si>
    <t xml:space="preserve">ANNO 2021 cp </t>
  </si>
  <si>
    <t>215.000&lt;=x&lt;=245.000</t>
  </si>
  <si>
    <t>20%&lt;=x&lt;=25%</t>
  </si>
  <si>
    <t>25%&lt;=x&lt;=30%</t>
  </si>
  <si>
    <t>30%&lt;=x&lt;=50%</t>
  </si>
  <si>
    <t>1 - Durata media dei procedimenti civili nei tribunali ordinari</t>
  </si>
  <si>
    <t>3 - Durata media dei procedimenti penali nei tribunali ordinari</t>
  </si>
  <si>
    <t>4 - Incidenza dei pendenti di lunga durata nei tribunali civili</t>
  </si>
  <si>
    <t>1 - Percentuale degli uffici del Giudice di pace con servizi telematici attivi</t>
  </si>
  <si>
    <t xml:space="preserve">2 - Numero di Procure interessate alla diffusione (dei servizi telematici e di interoperabilità) </t>
  </si>
  <si>
    <t>3 - Numero di sale server ospitanti i sistemi applicativi dell'area civile</t>
  </si>
  <si>
    <t>1 - Percentuale di copertura degli organici</t>
  </si>
  <si>
    <t>3 - Età media dei dipendenti amministrativi</t>
  </si>
  <si>
    <t xml:space="preserve">3 - Realizzazione di ambienti attrezzati per le attività in comune
</t>
  </si>
  <si>
    <r>
      <t xml:space="preserve">5 - Indice di affollamento degli istituti penitenziari
</t>
    </r>
    <r>
      <rPr>
        <sz val="14"/>
        <rFont val="Calibri"/>
        <family val="2"/>
        <scheme val="minor"/>
      </rPr>
      <t/>
    </r>
  </si>
  <si>
    <t xml:space="preserve">di cui euro 85.439.900 per spese di personale e funzionamento, nonché euro 385.258.409 per partite di giro e poste compensative </t>
  </si>
  <si>
    <t xml:space="preserve">1 - Ministro e Sottosegretari di Stato                                                </t>
  </si>
  <si>
    <t xml:space="preserve"> 2 - Indirizzo politico - amministrativo</t>
  </si>
  <si>
    <t>L'obiettivo è quello di proseguire l'attuazione del Regolamento istitutivo dell'EPPO, affinchè la nuova Procura europea possa efficaciemente operare contro la criminalità transnazionale, con contestuale implementazione del futuro sistema di gestione informatica di EPPO  (il "case management system") e della Direttiva PIF che ne definisce l'ambito di competenza. Assume particolare rilevanza l'estensione della cooperazione in materia di trasferimento dei detenuti stranieri ai Paesi di origine e nella lotta al terrorismo internazionale, nonchè l'adeguamento della normativa interna a quella europea, la ratifica dei protocolli addizionali alla Convenzione di Strasburgo e il completamento delle iniziative negoziali bilaterali in corso</t>
  </si>
  <si>
    <t>5 - Sviluppo degli strumenti di innovazione tecnologica in materia informatica e telematica per l'erogazione dei servizi di giustizia</t>
  </si>
  <si>
    <t>4 - Accoglienza trattamento penitenziario e politiche di reinserimento delle persone sottoposte a misure giudiziarie</t>
  </si>
  <si>
    <t>OBIETTIVO SPECIFICO</t>
  </si>
  <si>
    <t xml:space="preserve">La capienza regolamentare degli istituti penitenziari viene aggiornata dal servizio statistico penitenziario ed è pubblicata mensilmente sul sito istituzionale del Ministero della giustizia. La serie storica evidenzia l'aumento della capacità ricettiva deglI istituti penitenziari della Repubblica </t>
  </si>
  <si>
    <t>=53.000,00</t>
  </si>
  <si>
    <t>=54.000,00</t>
  </si>
  <si>
    <t>=20.000,00</t>
  </si>
  <si>
    <t>=25.000,00</t>
  </si>
  <si>
    <t>L'indicatore di risultato proposto prevede una riduzione della spesa sul pertinente capitolo per canoni ed utenze degli istituti penitenziari per forniture di acqua, energia elettrica, gas ed altricombustibili da riscaldamenti dei locali, pari ad almeno 12 milioni di euro rispetto a quella sostenuta mediamente nel triennio precedente. L'indicatore è associato al n. di interventi per opere e lavori realizzati per la riqualificazione degli impianti</t>
  </si>
  <si>
    <t>La percentuale di affollamento è dato dal rapporto fra il numero dei detenuti mediamente presenti nel corso dell'anno ed il numero dei posti disponibili nella totalità degli istituti penitenziari</t>
  </si>
  <si>
    <t>L'obiettivo primario di assicurare condizioni di vita detentiva adeguate al pieno rispetto della dignità umana può essere realizzato soprattutto attraverso l'incremento dell'offerta lavorativa e di attività di istruzione, di formazione professionale, culturali, ricreative e sportive, tali da consentire, da un lato di alleviare, il disagio conseguente alla lunga permanenza nelle camere detentive, come ripetutamente raccomandato dagli organi della Giustizia comunitaria e dall'altro l'individuazione di opzioni trattamentali che facilitino il consapevole reinserimento nel contesto sociale, tali da garantire esigenze di sicurezza e flessione del tasso di recidiva. L'emanazione dei decreti delegati di revisione dell'ordinamento penitenziario potrà ultelriormente agevolare l'implementazione delle predette offerte ed attività di particolare valenza rieducativa per le quali potranno essere, altresi, sviluppati progetti per l'accesso ai fondi sociali dell'U.E.</t>
  </si>
  <si>
    <t>2 - Lavoro alle dipendenze di imprese private e cooperative.</t>
  </si>
  <si>
    <t>=38%</t>
  </si>
  <si>
    <t>&lt;=376,00</t>
  </si>
  <si>
    <t>&lt;=382,00</t>
  </si>
  <si>
    <t>&lt;=25%</t>
  </si>
  <si>
    <t>5 - Indice di efficienza della Giustizia civile</t>
  </si>
  <si>
    <t>Durata media effettiva in gironi dei procedimenti di condizione civile ordinaria definiti dei tribunali. Il dato tiene conto dei procedimenti civili di cognizione ordinaria di primo e secondo grado (contenzioso + non contenzioso) dell'area SICID al netto delle attività del Giudice tutelare e dell'accertamento tecnico preventivo in materia di previdenza</t>
  </si>
  <si>
    <t>valore assoluto in giorni</t>
  </si>
  <si>
    <t>&lt;=450</t>
  </si>
  <si>
    <t>DOG STATISTICA E ANALISI ORGANIZZATIVA</t>
  </si>
  <si>
    <t>La necessità di ridurre i tempi della giustizia ha portato l'amministrazione giudiziaria ad investire in maniera sempre più significativa sulla digitalizzazione delle attività. L'obiettivo è l'integrale digitalizzazione di tutti i servizi e l'utilizzo di tutte quelle tecnologie che hanno un impatto sulla durata dei procedimenti, oltre a consentire un aumento considerevole nelle capacità di analisi delle criticità. Da questo punto di vista è di strategica importanza anche la necessità di fornire al personale di magistratura una formazione continua in modo da consentire la più ampia capacità di utilizzo dei nuovi strumenti</t>
  </si>
  <si>
    <t>=86%</t>
  </si>
  <si>
    <t>&gt;=60%</t>
  </si>
  <si>
    <t>&gt;=80%</t>
  </si>
  <si>
    <t>=4</t>
  </si>
  <si>
    <t>Garantire attuazione Provvedimenti penali dell'Autorità giudiziaria. Trattamento, accoglienza, accompagnamento, assistenza socio-educativa e mantenimento minori e giovani adulti. Organizzazione e attuazione degli interventi nei loro confronti, realizzaione interventi e progetti trattamentali con coinvolgimento del territorio. Attuazione dell'Ordinamento Penitenziario minorile. Diffusione cultura della legalità per riduzione recidiva. Osservatorio per il monitoraggio e la prevenzione della recidiva. Controllo sui servizi erogati dalle Comunità in coordinamento con Procure Minorili. Favorire le misure alternative e massa alla prova attraverso la stipula di Protocolli con enti territoriali, elaborazione di progetti di pubblica utilità e supporto all'ampliamento delle offerte formative e lavorative. Controlli esecuzione misure alternative alla detenzione anche attraverso impiego della polizia penitenziaria. Individuazione di buone pratiche di Restorative Justice e per la tutela vittime del reato</t>
  </si>
  <si>
    <t>485.000&lt;=x&lt;510.000</t>
  </si>
  <si>
    <t>490.000&lt;=x&lt;=530.000</t>
  </si>
  <si>
    <t>19.500&lt;= x &lt;=21.500</t>
  </si>
  <si>
    <t>19.000&lt;= x &lt;=22.000</t>
  </si>
  <si>
    <t>Rilevazione statistica su base nazionale (numero soggetti provenienti da anni precedenti e sopravvenuti nell'anno)</t>
  </si>
  <si>
    <t>Assicurare la funzionalità degli uffici e istituti dell'Amm.ne al fine di consentire l'attuazione dei provvedimenti dell'autorità giudiziaria, l'implementazione di nuove forme di intervento e di trattamento e la sperimentazione di nuove metodologie di contrasto alla devianza. Razionalizzazione dei servizi con forme di accorpamento per quelli che registrano bassi livelli di operatività. Prosecuzione delle attività in materia di razionalizzazione e contenimento dei consumi e di efficientamento energetico.  Miglioramento degli ambienti detentivi. Implementazione dei sistemi di sicurezza passivi innovati. Prosecuzione del piano di realizzazione e riduzione delle locazioni passive. Partecipazione ai progetti oggetto di cofinanziamento internazionale</t>
  </si>
  <si>
    <t xml:space="preserve">Numero procedure procedure trasferimenti detenuti evase / procedure trasferimenti detenuti richieste dalle Autorità dei Paesi di origine dei detenuti </t>
  </si>
  <si>
    <t>2 - Grado di copertura delle attività formative per il personale</t>
  </si>
  <si>
    <t>Rapporto tra il numero dei dipendenti che hanno seguito almeno un corso di formazione nell'anno sul totale dei dipendenti dell'amministrazione</t>
  </si>
  <si>
    <t>SISTEMI INTERNI</t>
  </si>
  <si>
    <t>Quadro sinottico delle priorità politiche, programmi, obiettivi  e relative risorse per il triennio 2019-2021</t>
  </si>
  <si>
    <t>Spese 2021</t>
  </si>
  <si>
    <t>Totale Risorse assegnate ad obiettivi collegati a priorità politiche- Giustizia</t>
  </si>
  <si>
    <t>Totale Risorse assegnate ad obiettivi collegati a priorità politiche - Giustizia</t>
  </si>
  <si>
    <t>Percentuale assegnata agli obiettivi collegati a priorità politiche</t>
  </si>
  <si>
    <t>Percentuale assegnata agli obiettivi collegati a priorità plolitiche</t>
  </si>
  <si>
    <t>Totale Complessivo Risorse assegnate ad obiettivi collegati a priorità politiche</t>
  </si>
  <si>
    <t xml:space="preserve">Percentuale Risorse assegnate ai CDR </t>
  </si>
  <si>
    <t>Risorse assegnate agli obiettivi collegati a priorità politiche</t>
  </si>
  <si>
    <t xml:space="preserve">RIPARTIZIONE DELLE RISORSE ASSEGNATE AI CENTRI DI RESPONSABILITA' PER GLI OBIETTIVI </t>
  </si>
  <si>
    <t>Schede obiettivi collegati a priorità politiche - Dipartimento Affari di Giustizia</t>
  </si>
  <si>
    <t>Risorse assegnate agli obiettivi collegati a priorità politiche DAG - Programma 1.4</t>
  </si>
  <si>
    <t>Schede obiettivi collegati a priorità politiche - Dipartimento Organizzazione Giudiziaria del Personale e dei Servizi</t>
  </si>
  <si>
    <t>OBIETTIVO collegato a priorità politica</t>
  </si>
  <si>
    <t>Risorse assegnate all'obiettivo</t>
  </si>
  <si>
    <t>Risorse assegnate agli obiettivi collegati a priorità politiche DOG - Programma 1.2</t>
  </si>
  <si>
    <t>Risorse assegnate agli obiettivi collegati a priorità politiche DOG - Programma 2.2</t>
  </si>
  <si>
    <t xml:space="preserve">Totale Risorse assegnate agli obiettivi  DOG </t>
  </si>
  <si>
    <t>Schede obiettivi collegati a priorità politiche - Dipartimento Amministrazione Penitenziaria</t>
  </si>
  <si>
    <t>Totale Risorse assegnate agli obiettivi collegati a priorità politiche DAP</t>
  </si>
  <si>
    <t>Schede obiettivi collegati a priorità politiche - Dipartimento Giustizia Minorile di Comunità</t>
  </si>
  <si>
    <t>Totale Risorse assegnate agli obiettivi collegati a priorità politiche - DGM</t>
  </si>
  <si>
    <t>Schede obiettivi collegati a priorità politiche - Archivi Notarili</t>
  </si>
  <si>
    <t>Totale Risorse assegnate agli obiettivi collegati a priorità politiche Archivi Notarili</t>
  </si>
  <si>
    <t xml:space="preserve">2020 cs </t>
  </si>
  <si>
    <t xml:space="preserve">Totale stanziamenti obiettivi COLLEGATI A PRIORITA POLITICHE </t>
  </si>
  <si>
    <t>2 - gestione del personale</t>
  </si>
  <si>
    <t>Risorse assegnate alla giustizia per il Triennio 2019 - 2021 CASSA</t>
  </si>
  <si>
    <t>4 - Locazioni</t>
  </si>
  <si>
    <t>Rilevazione delle superfici delle strutture gestite</t>
  </si>
  <si>
    <t>12%&lt;=X&lt;=16%</t>
  </si>
  <si>
    <t>Copie rilasciate da tutti gli archivi notarili</t>
  </si>
  <si>
    <t>N. di copie rilasciate nell'anno (corrispondente al 100% della richiesta)</t>
  </si>
  <si>
    <t>RILEVAZIONE INTERNA</t>
  </si>
  <si>
    <t>Totale Risorse assegnate agli obiettivi collegati a priorità politiche - GAB</t>
  </si>
  <si>
    <t>Totale Stanziamento Programma 2.1</t>
  </si>
  <si>
    <t>Allegato 6</t>
  </si>
  <si>
    <t>ANNO 2019 Spese</t>
  </si>
  <si>
    <t>ANNO 2020 Spese</t>
  </si>
  <si>
    <t>ANNO 2021 Spese</t>
  </si>
  <si>
    <t>Allegato 7</t>
  </si>
  <si>
    <t xml:space="preserve">di cui stima della quota dell'azione: 1 - Spese di personale per il programma (personale amministrativo e magistrati)                                                                                    </t>
  </si>
  <si>
    <t xml:space="preserve">di cui: stima della quota dell'azione: 2 - Spese di personale per il programma  (polizia penitenziaria) </t>
  </si>
  <si>
    <t xml:space="preserve">di cui: stima della quota dell'azione: 1 - Spese di personale per il programma (personale amministrativo e magistrati)                                                                                    </t>
  </si>
  <si>
    <t>ARCHIVI NOTARILI
Quadro sinottico delle priorità politiche, programmi, obiettivi  e relative risorse per il triennio 2019-2021</t>
  </si>
  <si>
    <t xml:space="preserve"> RISORSE DESTINATE AGLI OBIETTIVI DEL MINISTERO DELLA GIUSTIZIA
(Tabella 5 Decreto del Ministro dell'Economia 31 DICEMBRE 2018)</t>
  </si>
  <si>
    <t>TOTALE Bilancio ARCHIVI NOTARILI</t>
  </si>
  <si>
    <t>TOTALE Tabella 5 - Ministero della giustizia</t>
  </si>
  <si>
    <t>Totale complessivo  Risorse assegnate alla giustizia</t>
  </si>
  <si>
    <t>Totale Bilancio ARCHIVI NOTARILI</t>
  </si>
  <si>
    <r>
      <rPr>
        <b/>
        <sz val="10"/>
        <rFont val="Arial"/>
        <family val="2"/>
      </rPr>
      <t>8</t>
    </r>
    <r>
      <rPr>
        <sz val="10"/>
        <rFont val="Arial"/>
        <family val="2"/>
      </rPr>
      <t xml:space="preserve"> - Cooperazione internazionale in materia civile e penale
</t>
    </r>
    <r>
      <rPr>
        <b/>
        <sz val="10"/>
        <rFont val="Arial"/>
        <family val="2"/>
      </rPr>
      <t xml:space="preserve">1 - </t>
    </r>
    <r>
      <rPr>
        <sz val="10"/>
        <rFont val="Arial"/>
        <family val="2"/>
      </rPr>
      <t xml:space="preserve">quota parte spese di personale (civile)
</t>
    </r>
    <r>
      <rPr>
        <b/>
        <sz val="10"/>
        <rFont val="Arial"/>
        <family val="2"/>
      </rPr>
      <t xml:space="preserve">2 - </t>
    </r>
    <r>
      <rPr>
        <sz val="10"/>
        <rFont val="Arial"/>
        <family val="2"/>
      </rPr>
      <t>quota parte spese di personale (magistrati)</t>
    </r>
    <r>
      <rPr>
        <b/>
        <sz val="10"/>
        <rFont val="Arial"/>
        <family val="2"/>
      </rPr>
      <t xml:space="preserve">     </t>
    </r>
    <r>
      <rPr>
        <sz val="10"/>
        <rFont val="Arial"/>
        <family val="2"/>
      </rPr>
      <t xml:space="preserve">                                                                              </t>
    </r>
  </si>
  <si>
    <t xml:space="preserve">4 - Risparmio di consumi energetici ed idrici
</t>
  </si>
  <si>
    <r>
      <t xml:space="preserve">3 - </t>
    </r>
    <r>
      <rPr>
        <sz val="10"/>
        <rFont val="Arial"/>
        <family val="2"/>
      </rPr>
      <t>Attività di verbalizzazione atti processuali e videoconferenza nell'ambito dei procedimenti giudiziari</t>
    </r>
    <r>
      <rPr>
        <b/>
        <sz val="10"/>
        <rFont val="Arial"/>
        <family val="2"/>
      </rPr>
      <t xml:space="preserve">                                                1 -</t>
    </r>
    <r>
      <rPr>
        <sz val="10"/>
        <rFont val="Arial"/>
        <family val="2"/>
      </rPr>
      <t xml:space="preserve"> quota parte spese di personale     </t>
    </r>
    <r>
      <rPr>
        <b/>
        <sz val="10"/>
        <rFont val="Arial"/>
        <family val="2"/>
      </rPr>
      <t xml:space="preserve">                                     </t>
    </r>
  </si>
  <si>
    <r>
      <rPr>
        <b/>
        <sz val="10"/>
        <rFont val="Arial"/>
        <family val="2"/>
      </rPr>
      <t>6</t>
    </r>
    <r>
      <rPr>
        <sz val="10"/>
        <rFont val="Arial"/>
        <family val="2"/>
      </rPr>
      <t xml:space="preserve"> - Funzionamento uffici giudiziari
</t>
    </r>
    <r>
      <rPr>
        <b/>
        <sz val="10"/>
        <rFont val="Arial"/>
        <family val="2"/>
      </rPr>
      <t xml:space="preserve">1 - </t>
    </r>
    <r>
      <rPr>
        <sz val="10"/>
        <rFont val="Arial"/>
        <family val="2"/>
      </rPr>
      <t xml:space="preserve">quota parte spese di personale
</t>
    </r>
    <r>
      <rPr>
        <b/>
        <sz val="10"/>
        <rFont val="Arial"/>
        <family val="2"/>
      </rPr>
      <t xml:space="preserve">2 - </t>
    </r>
    <r>
      <rPr>
        <sz val="10"/>
        <rFont val="Arial"/>
        <family val="2"/>
      </rPr>
      <t xml:space="preserve">quota parte spese di personale       </t>
    </r>
  </si>
  <si>
    <r>
      <t>4 -</t>
    </r>
    <r>
      <rPr>
        <sz val="10"/>
        <rFont val="Arial"/>
        <family val="2"/>
      </rPr>
      <t xml:space="preserve">Funzionamento della Scuola Superiore della Magistratura
</t>
    </r>
    <r>
      <rPr>
        <b/>
        <sz val="10"/>
        <rFont val="Arial"/>
        <family val="2"/>
      </rPr>
      <t>1 -</t>
    </r>
    <r>
      <rPr>
        <sz val="10"/>
        <rFont val="Arial"/>
        <family val="2"/>
      </rPr>
      <t xml:space="preserve"> quota parte spese di personale                                                                                  </t>
    </r>
    <r>
      <rPr>
        <b/>
        <i/>
        <sz val="14"/>
        <rFont val="Calibri"/>
        <family val="2"/>
        <scheme val="minor"/>
      </rPr>
      <t/>
    </r>
  </si>
  <si>
    <r>
      <rPr>
        <b/>
        <sz val="10"/>
        <rFont val="Arial"/>
        <family val="2"/>
      </rPr>
      <t>5</t>
    </r>
    <r>
      <rPr>
        <sz val="10"/>
        <rFont val="Arial"/>
        <family val="2"/>
      </rPr>
      <t xml:space="preserve"> - Sviluppo degli strumenti di innovazione tecnologica in materia informatica e telematica per l'erogazione dei servizi di giustizia
</t>
    </r>
    <r>
      <rPr>
        <b/>
        <sz val="10"/>
        <rFont val="Arial"/>
        <family val="2"/>
      </rPr>
      <t xml:space="preserve">1 - </t>
    </r>
    <r>
      <rPr>
        <sz val="10"/>
        <rFont val="Arial"/>
        <family val="2"/>
      </rPr>
      <t xml:space="preserve">quota parte spese di personale                                   </t>
    </r>
    <r>
      <rPr>
        <b/>
        <i/>
        <sz val="14"/>
        <rFont val="Calibri"/>
        <family val="2"/>
        <scheme val="minor"/>
      </rPr>
      <t/>
    </r>
  </si>
  <si>
    <r>
      <t xml:space="preserve">7 - </t>
    </r>
    <r>
      <rPr>
        <sz val="10"/>
        <rFont val="Arial"/>
        <family val="2"/>
      </rPr>
      <t xml:space="preserve">Efficientamento del sistema giudiziario
</t>
    </r>
    <r>
      <rPr>
        <b/>
        <sz val="10"/>
        <rFont val="Arial"/>
        <family val="2"/>
      </rPr>
      <t xml:space="preserve">1 - </t>
    </r>
    <r>
      <rPr>
        <sz val="10"/>
        <rFont val="Arial"/>
        <family val="2"/>
      </rPr>
      <t xml:space="preserve">quota parte spese di personali   </t>
    </r>
  </si>
  <si>
    <r>
      <t xml:space="preserve">2 - </t>
    </r>
    <r>
      <rPr>
        <sz val="10"/>
        <rFont val="Arial"/>
        <family val="2"/>
      </rPr>
      <t xml:space="preserve">Gestione del personale
</t>
    </r>
    <r>
      <rPr>
        <b/>
        <sz val="10"/>
        <rFont val="Arial"/>
        <family val="2"/>
      </rPr>
      <t xml:space="preserve">1 - </t>
    </r>
    <r>
      <rPr>
        <sz val="10"/>
        <rFont val="Arial"/>
        <family val="2"/>
      </rPr>
      <t xml:space="preserve">quota parte spese di personale  </t>
    </r>
  </si>
  <si>
    <r>
      <t xml:space="preserve">5 - </t>
    </r>
    <r>
      <rPr>
        <sz val="10"/>
        <rFont val="Arial"/>
        <family val="2"/>
      </rPr>
      <t xml:space="preserve">Realizzazione di nuove infrastrutture, potenziamento e ristrutturazione nell'ambito dell'edilizia carceraria
</t>
    </r>
    <r>
      <rPr>
        <b/>
        <sz val="10"/>
        <rFont val="Arial"/>
        <family val="2"/>
      </rPr>
      <t xml:space="preserve">1 - </t>
    </r>
    <r>
      <rPr>
        <sz val="10"/>
        <rFont val="Arial"/>
        <family val="2"/>
      </rPr>
      <t xml:space="preserve">quota parte spese di personale   </t>
    </r>
  </si>
  <si>
    <r>
      <t>4 -</t>
    </r>
    <r>
      <rPr>
        <sz val="10"/>
        <rFont val="Arial"/>
        <family val="2"/>
      </rPr>
      <t xml:space="preserve">Accoglienza trattamento penitenziario e politiche di reinserimento delle persone sottoposte a misure giudiiziarie
</t>
    </r>
    <r>
      <rPr>
        <b/>
        <sz val="10"/>
        <rFont val="Arial"/>
        <family val="2"/>
      </rPr>
      <t xml:space="preserve">1 - </t>
    </r>
    <r>
      <rPr>
        <sz val="10"/>
        <rFont val="Arial"/>
        <family val="2"/>
      </rPr>
      <t xml:space="preserve">quota parte spese di personale
</t>
    </r>
    <r>
      <rPr>
        <b/>
        <sz val="10"/>
        <rFont val="Arial"/>
        <family val="2"/>
      </rPr>
      <t xml:space="preserve">2 - </t>
    </r>
    <r>
      <rPr>
        <sz val="10"/>
        <rFont val="Arial"/>
        <family val="2"/>
      </rPr>
      <t xml:space="preserve">quota parte spese di personale       </t>
    </r>
  </si>
  <si>
    <r>
      <t xml:space="preserve">3 - </t>
    </r>
    <r>
      <rPr>
        <sz val="10"/>
        <rFont val="Arial"/>
        <family val="2"/>
      </rPr>
      <t xml:space="preserve">Tratttamento, interventi e politiche di reinserimento delle persone sottoposte a misure giudiziarie, attuazione provvedimenti autorità giudiziaria
</t>
    </r>
    <r>
      <rPr>
        <b/>
        <sz val="10"/>
        <rFont val="Arial"/>
        <family val="2"/>
      </rPr>
      <t xml:space="preserve">1 - </t>
    </r>
    <r>
      <rPr>
        <sz val="10"/>
        <rFont val="Arial"/>
        <family val="2"/>
      </rPr>
      <t xml:space="preserve">quota parte spese di personale
</t>
    </r>
    <r>
      <rPr>
        <b/>
        <sz val="10"/>
        <rFont val="Arial"/>
        <family val="2"/>
      </rPr>
      <t xml:space="preserve">2 - </t>
    </r>
    <r>
      <rPr>
        <sz val="10"/>
        <rFont val="Arial"/>
        <family val="2"/>
      </rPr>
      <t xml:space="preserve">quota parte spese di personale        </t>
    </r>
  </si>
  <si>
    <r>
      <t xml:space="preserve">4 - </t>
    </r>
    <r>
      <rPr>
        <sz val="10"/>
        <rFont val="Arial"/>
        <family val="2"/>
      </rPr>
      <t xml:space="preserve">Realizzazione di nuove infrastrutture, potenziamento e ristrutturazione per la giustizia minorile e di comunità
</t>
    </r>
    <r>
      <rPr>
        <b/>
        <sz val="10"/>
        <rFont val="Arial"/>
        <family val="2"/>
      </rPr>
      <t>1 -</t>
    </r>
    <r>
      <rPr>
        <sz val="10"/>
        <rFont val="Arial"/>
        <family val="2"/>
      </rPr>
      <t xml:space="preserve"> quota parte spese di personale
</t>
    </r>
    <r>
      <rPr>
        <b/>
        <sz val="10"/>
        <rFont val="Arial"/>
        <family val="2"/>
      </rPr>
      <t xml:space="preserve">2 - </t>
    </r>
    <r>
      <rPr>
        <sz val="10"/>
        <rFont val="Arial"/>
        <family val="2"/>
      </rPr>
      <t xml:space="preserve">quota parte spese di personale                                   </t>
    </r>
    <r>
      <rPr>
        <b/>
        <i/>
        <sz val="14"/>
        <rFont val="Calibri"/>
        <family val="2"/>
        <scheme val="minor"/>
      </rPr>
      <t/>
    </r>
  </si>
  <si>
    <r>
      <t xml:space="preserve">5 - </t>
    </r>
    <r>
      <rPr>
        <sz val="10"/>
        <rFont val="Arial"/>
        <family val="2"/>
      </rPr>
      <t xml:space="preserve">Supporto per l'erogazione dei servizi per la giustizia minorile e di comunità
</t>
    </r>
    <r>
      <rPr>
        <b/>
        <sz val="10"/>
        <rFont val="Arial"/>
        <family val="2"/>
      </rPr>
      <t xml:space="preserve">1 - </t>
    </r>
    <r>
      <rPr>
        <sz val="10"/>
        <rFont val="Arial"/>
        <family val="2"/>
      </rPr>
      <t xml:space="preserve">quota parte spese di personale
</t>
    </r>
    <r>
      <rPr>
        <b/>
        <sz val="10"/>
        <rFont val="Arial"/>
        <family val="2"/>
      </rPr>
      <t xml:space="preserve">2 - </t>
    </r>
    <r>
      <rPr>
        <sz val="10"/>
        <rFont val="Arial"/>
        <family val="2"/>
      </rPr>
      <t xml:space="preserve">quota parte spese di personale       </t>
    </r>
  </si>
  <si>
    <t xml:space="preserve">2 - Capienza regolamentare in numero di presenza giornaliera nella totalità degli istituti
</t>
  </si>
  <si>
    <t>UFFICIO CENTRALE ARCHIVI NOTARILI</t>
  </si>
  <si>
    <r>
      <t xml:space="preserve">2 - </t>
    </r>
    <r>
      <rPr>
        <i/>
        <sz val="10"/>
        <rFont val="Arial"/>
        <family val="2"/>
      </rPr>
      <t xml:space="preserve">Gestione del patrimonio immobiliare ed archivistico e controllo dell'attività notarile                              </t>
    </r>
    <r>
      <rPr>
        <b/>
        <i/>
        <sz val="14"/>
        <rFont val="Calibri"/>
        <family val="2"/>
        <scheme val="minor"/>
      </rPr>
      <t/>
    </r>
  </si>
  <si>
    <r>
      <t xml:space="preserve">3 - </t>
    </r>
    <r>
      <rPr>
        <i/>
        <sz val="10"/>
        <rFont val="Arial"/>
        <family val="2"/>
      </rPr>
      <t xml:space="preserve">Riscossione dei contributi notarili e gestione delle poste compensative          </t>
    </r>
    <r>
      <rPr>
        <b/>
        <i/>
        <sz val="14"/>
        <rFont val="Calibri"/>
        <family val="2"/>
        <scheme val="minor"/>
      </rPr>
      <t/>
    </r>
  </si>
  <si>
    <t>Indicatore di risultato
(output)</t>
  </si>
  <si>
    <t>3 -  Atti notarili ispezionati</t>
  </si>
  <si>
    <t>1 - Copie autentiche rilasciate all'utenza</t>
  </si>
  <si>
    <t>2 -  Documenti negoziali consegnati agli Archivi Notarili</t>
  </si>
  <si>
    <t>4 -  Contabilizzazione dei versamenti notarili</t>
  </si>
  <si>
    <t>5 -  Miglioramento della capacità di attuazione delle disposizioni legislative del Governo</t>
  </si>
  <si>
    <t>14 - Rafforzamento delle attività di valutazione e controllo strategico</t>
  </si>
  <si>
    <t xml:space="preserve">3 - Valutazione e controllo strategico </t>
  </si>
  <si>
    <t>4 -  Fondi da ripartire alimentati dal riaccertamento dei residui passivi perenti</t>
  </si>
  <si>
    <t xml:space="preserve"> RISORSE DESTINATE AGLI OBIETTIVI DEL MINISTERO DELLA GIUSTIZIA 
(Tabella 5 Decreto del Ministro dell'Economia e delle Finanze del 31 dicembre 2018)</t>
  </si>
  <si>
    <t xml:space="preserve"> RISORSE DESTINATE AGLI OBIETTIVI DEL MINISTERO DELLA GIUSTIZIA 
 (Tabella 5 Decreto del Ministro dell'Economia e delle Finanze  del 31 dicembre 2018)</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</si>
</sst>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7" formatCode="&quot;€&quot;\ #,##0.00;\-&quot;€&quot;\ #,##0.00"/>
    <numFmt numFmtId="43" formatCode="_-* #,##0.00_-;\-* #,##0.00_-;_-* &quot;-&quot;??_-;_-@_-"/>
    <numFmt numFmtId="164" formatCode="_-* #,##0_-;\-* #,##0_-;_-* &quot;-&quot;??_-;_-@_-"/>
    <numFmt numFmtId="165" formatCode="#,##0_ ;\-#,##0\ "/>
  </numFmts>
  <fonts count="60" x14ac:knownFonts="1">
    <font>
      <sz val="11"/>
      <color theme="1"/>
      <name val="Calibri"/>
      <family val="2"/>
      <scheme val="minor"/>
    </font>
    <font>
      <sz val="11"/>
      <color theme="1"/>
      <name val="Calibri"/>
      <family val="2"/>
      <scheme val="minor"/>
    </font>
    <font>
      <b/>
      <i/>
      <sz val="14"/>
      <color theme="1"/>
      <name val="Cambria"/>
      <family val="1"/>
      <scheme val="major"/>
    </font>
    <font>
      <i/>
      <sz val="14"/>
      <color theme="1"/>
      <name val="Cambria"/>
      <family val="1"/>
      <scheme val="major"/>
    </font>
    <font>
      <b/>
      <sz val="12"/>
      <color theme="1"/>
      <name val="Calibri"/>
      <family val="2"/>
      <scheme val="minor"/>
    </font>
    <font>
      <sz val="11"/>
      <color theme="0"/>
      <name val="Calibri"/>
      <family val="2"/>
      <scheme val="minor"/>
    </font>
    <font>
      <b/>
      <i/>
      <sz val="11"/>
      <color theme="1"/>
      <name val="Calibri"/>
      <family val="2"/>
      <scheme val="minor"/>
    </font>
    <font>
      <b/>
      <sz val="10"/>
      <color theme="1"/>
      <name val="Cambria"/>
      <family val="1"/>
      <scheme val="major"/>
    </font>
    <font>
      <sz val="10"/>
      <color theme="1"/>
      <name val="Cambria"/>
      <family val="1"/>
      <scheme val="major"/>
    </font>
    <font>
      <i/>
      <sz val="10"/>
      <color theme="1"/>
      <name val="Cambria"/>
      <family val="1"/>
      <scheme val="major"/>
    </font>
    <font>
      <b/>
      <sz val="11"/>
      <color theme="0"/>
      <name val="Calibri"/>
      <family val="2"/>
      <scheme val="minor"/>
    </font>
    <font>
      <b/>
      <sz val="11"/>
      <color theme="1"/>
      <name val="Calibri"/>
      <family val="2"/>
      <scheme val="minor"/>
    </font>
    <font>
      <i/>
      <sz val="11"/>
      <color theme="1"/>
      <name val="Calibri"/>
      <family val="2"/>
      <scheme val="minor"/>
    </font>
    <font>
      <sz val="14"/>
      <color theme="1"/>
      <name val="Calibri"/>
      <family val="2"/>
      <scheme val="minor"/>
    </font>
    <font>
      <sz val="12"/>
      <color theme="1"/>
      <name val="Cambria"/>
      <family val="1"/>
      <scheme val="major"/>
    </font>
    <font>
      <b/>
      <sz val="14"/>
      <color theme="0"/>
      <name val="Calibri"/>
      <family val="2"/>
      <scheme val="minor"/>
    </font>
    <font>
      <b/>
      <i/>
      <sz val="14"/>
      <color theme="1"/>
      <name val="Calibri"/>
      <family val="2"/>
      <scheme val="minor"/>
    </font>
    <font>
      <b/>
      <i/>
      <sz val="14"/>
      <name val="Calibri"/>
      <family val="2"/>
      <scheme val="minor"/>
    </font>
    <font>
      <b/>
      <sz val="18"/>
      <color theme="3"/>
      <name val="Cambria"/>
      <family val="2"/>
      <scheme val="major"/>
    </font>
    <font>
      <b/>
      <sz val="16"/>
      <color theme="3"/>
      <name val="Cambria"/>
      <family val="2"/>
      <scheme val="major"/>
    </font>
    <font>
      <sz val="11"/>
      <color rgb="FFFF0000"/>
      <name val="Calibri"/>
      <family val="2"/>
      <scheme val="minor"/>
    </font>
    <font>
      <b/>
      <sz val="10"/>
      <name val="Calibri"/>
      <family val="2"/>
      <scheme val="minor"/>
    </font>
    <font>
      <sz val="14"/>
      <name val="Calibri"/>
      <family val="2"/>
      <scheme val="minor"/>
    </font>
    <font>
      <sz val="11"/>
      <name val="Calibri"/>
      <family val="2"/>
      <scheme val="minor"/>
    </font>
    <font>
      <b/>
      <i/>
      <sz val="11"/>
      <name val="Calibri"/>
      <family val="2"/>
      <scheme val="minor"/>
    </font>
    <font>
      <b/>
      <sz val="11"/>
      <name val="Calibri"/>
      <family val="2"/>
      <scheme val="minor"/>
    </font>
    <font>
      <b/>
      <sz val="10"/>
      <name val="Cambria"/>
      <family val="1"/>
      <scheme val="major"/>
    </font>
    <font>
      <b/>
      <sz val="12"/>
      <name val="Cambria"/>
      <family val="1"/>
      <scheme val="major"/>
    </font>
    <font>
      <sz val="10"/>
      <name val="Cambria"/>
      <family val="1"/>
      <scheme val="major"/>
    </font>
    <font>
      <b/>
      <sz val="16"/>
      <color theme="1"/>
      <name val="Cambria"/>
      <family val="1"/>
      <scheme val="major"/>
    </font>
    <font>
      <b/>
      <sz val="20"/>
      <name val="Cambria"/>
      <family val="1"/>
      <scheme val="major"/>
    </font>
    <font>
      <sz val="12"/>
      <name val="Cambria"/>
      <family val="1"/>
      <scheme val="major"/>
    </font>
    <font>
      <b/>
      <sz val="10"/>
      <color theme="1"/>
      <name val="Arial"/>
      <family val="2"/>
    </font>
    <font>
      <b/>
      <sz val="10"/>
      <name val="Arial"/>
      <family val="2"/>
    </font>
    <font>
      <sz val="10"/>
      <name val="Arial"/>
      <family val="2"/>
    </font>
    <font>
      <sz val="10"/>
      <color theme="1"/>
      <name val="Arial"/>
      <family val="2"/>
    </font>
    <font>
      <i/>
      <sz val="10"/>
      <color theme="1"/>
      <name val="Arial"/>
      <family val="2"/>
    </font>
    <font>
      <b/>
      <sz val="10"/>
      <color theme="1"/>
      <name val="Calibri"/>
      <family val="2"/>
      <scheme val="minor"/>
    </font>
    <font>
      <b/>
      <sz val="11"/>
      <color theme="1"/>
      <name val="Arial"/>
      <family val="2"/>
    </font>
    <font>
      <sz val="11"/>
      <color theme="1"/>
      <name val="Arial"/>
      <family val="2"/>
    </font>
    <font>
      <sz val="11"/>
      <name val="Arial"/>
      <family val="2"/>
    </font>
    <font>
      <b/>
      <i/>
      <sz val="10"/>
      <color theme="1"/>
      <name val="Arial"/>
      <family val="2"/>
    </font>
    <font>
      <b/>
      <i/>
      <sz val="10"/>
      <name val="Arial"/>
      <family val="2"/>
    </font>
    <font>
      <sz val="14"/>
      <color theme="1"/>
      <name val="Arial"/>
      <family val="2"/>
    </font>
    <font>
      <sz val="14"/>
      <name val="Arial"/>
      <family val="2"/>
    </font>
    <font>
      <b/>
      <sz val="11"/>
      <color theme="0"/>
      <name val="Arial"/>
      <family val="2"/>
    </font>
    <font>
      <b/>
      <sz val="14"/>
      <color theme="3"/>
      <name val="Arial"/>
      <family val="2"/>
    </font>
    <font>
      <b/>
      <sz val="14"/>
      <name val="Arial"/>
      <family val="2"/>
    </font>
    <font>
      <b/>
      <i/>
      <sz val="14"/>
      <color theme="1"/>
      <name val="Arial"/>
      <family val="2"/>
    </font>
    <font>
      <i/>
      <sz val="10"/>
      <name val="Arial"/>
      <family val="2"/>
    </font>
    <font>
      <sz val="10"/>
      <color rgb="FFFF0000"/>
      <name val="Arial"/>
      <family val="2"/>
    </font>
    <font>
      <b/>
      <i/>
      <u/>
      <sz val="10"/>
      <color theme="3" tint="-0.249977111117893"/>
      <name val="Arial"/>
      <family val="2"/>
    </font>
    <font>
      <b/>
      <sz val="10"/>
      <color theme="0"/>
      <name val="Arial"/>
      <family val="2"/>
    </font>
    <font>
      <sz val="10"/>
      <color theme="1"/>
      <name val="Calibri"/>
      <family val="2"/>
      <scheme val="minor"/>
    </font>
    <font>
      <b/>
      <sz val="10"/>
      <color theme="0"/>
      <name val="Calibri"/>
      <family val="2"/>
      <scheme val="minor"/>
    </font>
    <font>
      <sz val="10"/>
      <color theme="0"/>
      <name val="Arial"/>
      <family val="2"/>
    </font>
    <font>
      <sz val="10"/>
      <color theme="0"/>
      <name val="Calibri"/>
      <family val="2"/>
      <scheme val="minor"/>
    </font>
    <font>
      <b/>
      <i/>
      <sz val="10"/>
      <color theme="0"/>
      <name val="Arial"/>
      <family val="2"/>
    </font>
    <font>
      <b/>
      <i/>
      <sz val="10"/>
      <color theme="0"/>
      <name val="Calibri"/>
      <family val="2"/>
      <scheme val="minor"/>
    </font>
    <font>
      <b/>
      <sz val="20"/>
      <color theme="9" tint="-0.499984740745262"/>
      <name val="Arial"/>
      <family val="2"/>
    </font>
  </fonts>
  <fills count="14">
    <fill>
      <patternFill patternType="none"/>
    </fill>
    <fill>
      <patternFill patternType="gray125"/>
    </fill>
    <fill>
      <patternFill patternType="solid">
        <fgColor theme="8" tint="0.59999389629810485"/>
        <bgColor indexed="64"/>
      </patternFill>
    </fill>
    <fill>
      <patternFill patternType="solid">
        <fgColor rgb="FFFFC000"/>
        <bgColor indexed="64"/>
      </patternFill>
    </fill>
    <fill>
      <patternFill patternType="solid">
        <fgColor theme="2" tint="-0.249977111117893"/>
        <bgColor indexed="64"/>
      </patternFill>
    </fill>
    <fill>
      <patternFill patternType="solid">
        <fgColor theme="5" tint="0.79998168889431442"/>
        <bgColor indexed="64"/>
      </patternFill>
    </fill>
    <fill>
      <patternFill patternType="solid">
        <fgColor theme="0"/>
        <bgColor indexed="64"/>
      </patternFill>
    </fill>
    <fill>
      <patternFill patternType="solid">
        <fgColor theme="4"/>
      </patternFill>
    </fill>
    <fill>
      <patternFill patternType="solid">
        <fgColor rgb="FFA5A5A5"/>
      </patternFill>
    </fill>
    <fill>
      <patternFill patternType="solid">
        <fgColor theme="2" tint="-9.9978637043366805E-2"/>
        <bgColor indexed="64"/>
      </patternFill>
    </fill>
    <fill>
      <patternFill patternType="solid">
        <fgColor rgb="FF92D050"/>
        <bgColor indexed="64"/>
      </patternFill>
    </fill>
    <fill>
      <patternFill patternType="solid">
        <fgColor rgb="FF0070C0"/>
        <bgColor indexed="64"/>
      </patternFill>
    </fill>
    <fill>
      <patternFill patternType="solid">
        <fgColor rgb="FFB3DEFF"/>
        <bgColor indexed="64"/>
      </patternFill>
    </fill>
    <fill>
      <patternFill patternType="solid">
        <fgColor theme="3" tint="0.59999389629810485"/>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double">
        <color rgb="FF3F3F3F"/>
      </left>
      <right style="double">
        <color rgb="FF3F3F3F"/>
      </right>
      <top style="double">
        <color rgb="FF3F3F3F"/>
      </top>
      <bottom style="double">
        <color rgb="FF3F3F3F"/>
      </bottom>
      <diagonal/>
    </border>
    <border>
      <left style="thin">
        <color theme="1"/>
      </left>
      <right/>
      <top style="thin">
        <color theme="1"/>
      </top>
      <bottom/>
      <diagonal/>
    </border>
    <border>
      <left style="thin">
        <color theme="1"/>
      </left>
      <right/>
      <top/>
      <bottom/>
      <diagonal/>
    </border>
    <border>
      <left style="thin">
        <color theme="1"/>
      </left>
      <right style="thin">
        <color theme="1"/>
      </right>
      <top style="thin">
        <color theme="1"/>
      </top>
      <bottom style="thin">
        <color indexed="64"/>
      </bottom>
      <diagonal/>
    </border>
    <border>
      <left style="thin">
        <color theme="1"/>
      </left>
      <right style="thin">
        <color theme="1"/>
      </right>
      <top/>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medium">
        <color indexed="64"/>
      </left>
      <right style="thin">
        <color indexed="64"/>
      </right>
      <top/>
      <bottom/>
      <diagonal/>
    </border>
    <border>
      <left/>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s>
  <cellStyleXfs count="6">
    <xf numFmtId="0" fontId="0" fillId="0" borderId="0"/>
    <xf numFmtId="43" fontId="1" fillId="0" borderId="0" applyFont="0" applyFill="0" applyBorder="0" applyAlignment="0" applyProtection="0"/>
    <xf numFmtId="9" fontId="1" fillId="0" borderId="0" applyFont="0" applyFill="0" applyBorder="0" applyAlignment="0" applyProtection="0"/>
    <xf numFmtId="0" fontId="5" fillId="7" borderId="0" applyNumberFormat="0" applyBorder="0" applyAlignment="0" applyProtection="0"/>
    <xf numFmtId="0" fontId="10" fillId="8" borderId="17" applyNumberFormat="0" applyAlignment="0" applyProtection="0"/>
    <xf numFmtId="0" fontId="18" fillId="0" borderId="0" applyNumberFormat="0" applyFill="0" applyBorder="0" applyAlignment="0" applyProtection="0"/>
  </cellStyleXfs>
  <cellXfs count="506">
    <xf numFmtId="0" fontId="0" fillId="0" borderId="0" xfId="0"/>
    <xf numFmtId="0" fontId="8" fillId="0" borderId="0" xfId="0" applyFont="1" applyBorder="1" applyAlignment="1">
      <alignment horizontal="center"/>
    </xf>
    <xf numFmtId="0" fontId="7" fillId="0" borderId="0" xfId="0" applyFont="1" applyBorder="1" applyAlignment="1">
      <alignment horizontal="center" vertical="center"/>
    </xf>
    <xf numFmtId="0" fontId="9" fillId="0" borderId="0" xfId="0" applyFont="1" applyBorder="1" applyAlignment="1">
      <alignment horizontal="center" vertical="center"/>
    </xf>
    <xf numFmtId="0" fontId="8" fillId="0" borderId="0" xfId="0" applyFont="1" applyBorder="1" applyAlignment="1">
      <alignment horizontal="center" vertical="center" wrapText="1"/>
    </xf>
    <xf numFmtId="0" fontId="0" fillId="0" borderId="0" xfId="0" applyFont="1"/>
    <xf numFmtId="0" fontId="0" fillId="0" borderId="0" xfId="0" applyFont="1" applyFill="1"/>
    <xf numFmtId="0" fontId="0" fillId="0" borderId="0" xfId="0" applyFont="1" applyAlignment="1">
      <alignment wrapText="1"/>
    </xf>
    <xf numFmtId="0" fontId="0" fillId="0" borderId="0" xfId="0" applyFont="1" applyAlignment="1">
      <alignment horizontal="center"/>
    </xf>
    <xf numFmtId="43" fontId="0" fillId="0" borderId="0" xfId="0" applyNumberFormat="1"/>
    <xf numFmtId="0" fontId="11" fillId="10" borderId="1" xfId="0" applyFont="1" applyFill="1" applyBorder="1" applyAlignment="1">
      <alignment horizontal="center" vertical="center"/>
    </xf>
    <xf numFmtId="0" fontId="13" fillId="0" borderId="0" xfId="0" applyFont="1"/>
    <xf numFmtId="43" fontId="2" fillId="0" borderId="0" xfId="1" applyFont="1" applyFill="1" applyBorder="1" applyAlignment="1">
      <alignment horizontal="right"/>
    </xf>
    <xf numFmtId="0" fontId="0" fillId="0" borderId="0" xfId="0" applyAlignment="1">
      <alignment horizontal="center" vertical="center" wrapText="1"/>
    </xf>
    <xf numFmtId="0" fontId="0" fillId="0" borderId="19" xfId="0" applyBorder="1"/>
    <xf numFmtId="0" fontId="11" fillId="10" borderId="20" xfId="0" applyFont="1" applyFill="1" applyBorder="1" applyAlignment="1">
      <alignment horizontal="center" vertical="center"/>
    </xf>
    <xf numFmtId="0" fontId="13" fillId="0" borderId="0" xfId="0" applyFont="1" applyFill="1" applyBorder="1" applyAlignment="1">
      <alignment vertical="center" wrapText="1"/>
    </xf>
    <xf numFmtId="0" fontId="16" fillId="0" borderId="0" xfId="0" applyFont="1" applyBorder="1" applyAlignment="1">
      <alignment horizontal="left"/>
    </xf>
    <xf numFmtId="43" fontId="16" fillId="0" borderId="0" xfId="0" applyNumberFormat="1" applyFont="1" applyBorder="1" applyAlignment="1">
      <alignment horizontal="center"/>
    </xf>
    <xf numFmtId="0" fontId="13" fillId="0" borderId="0" xfId="0" applyFont="1" applyFill="1" applyBorder="1"/>
    <xf numFmtId="7" fontId="3" fillId="6" borderId="0" xfId="1" applyNumberFormat="1" applyFont="1" applyFill="1" applyBorder="1" applyAlignment="1">
      <alignment horizontal="right"/>
    </xf>
    <xf numFmtId="43" fontId="0" fillId="0" borderId="0" xfId="1" applyFont="1"/>
    <xf numFmtId="43" fontId="20" fillId="0" borderId="0" xfId="1" applyFont="1"/>
    <xf numFmtId="0" fontId="0" fillId="0" borderId="0" xfId="0" applyAlignment="1"/>
    <xf numFmtId="0" fontId="20" fillId="0" borderId="0" xfId="0" applyFont="1"/>
    <xf numFmtId="0" fontId="7" fillId="0" borderId="0" xfId="0" applyFont="1" applyBorder="1" applyAlignment="1">
      <alignment horizontal="center"/>
    </xf>
    <xf numFmtId="0" fontId="13" fillId="6" borderId="0" xfId="0" applyFont="1" applyFill="1" applyAlignment="1"/>
    <xf numFmtId="43" fontId="25" fillId="2" borderId="21" xfId="0" applyNumberFormat="1" applyFont="1" applyFill="1" applyBorder="1"/>
    <xf numFmtId="43" fontId="7" fillId="0" borderId="0" xfId="1" applyFont="1" applyBorder="1" applyAlignment="1">
      <alignment horizontal="center"/>
    </xf>
    <xf numFmtId="43" fontId="8" fillId="0" borderId="0" xfId="1" applyFont="1" applyBorder="1" applyAlignment="1">
      <alignment horizontal="center"/>
    </xf>
    <xf numFmtId="0" fontId="0" fillId="0" borderId="0" xfId="0" applyFont="1" applyBorder="1"/>
    <xf numFmtId="0" fontId="15" fillId="6" borderId="0" xfId="0" applyFont="1" applyFill="1" applyBorder="1" applyAlignment="1">
      <alignment horizontal="center" vertical="center" wrapText="1"/>
    </xf>
    <xf numFmtId="0" fontId="0" fillId="6" borderId="0" xfId="0" applyFont="1" applyFill="1"/>
    <xf numFmtId="0" fontId="26" fillId="0" borderId="0" xfId="0" applyFont="1" applyBorder="1" applyAlignment="1">
      <alignment horizontal="center" wrapText="1"/>
    </xf>
    <xf numFmtId="0" fontId="8" fillId="0" borderId="0" xfId="0" applyFont="1" applyFill="1" applyBorder="1" applyAlignment="1">
      <alignment horizontal="center"/>
    </xf>
    <xf numFmtId="0" fontId="28" fillId="0" borderId="0" xfId="0" applyFont="1" applyFill="1" applyBorder="1" applyAlignment="1">
      <alignment horizontal="center"/>
    </xf>
    <xf numFmtId="164" fontId="8" fillId="0" borderId="0" xfId="0" applyNumberFormat="1" applyFont="1" applyFill="1" applyBorder="1" applyAlignment="1">
      <alignment horizontal="center"/>
    </xf>
    <xf numFmtId="0" fontId="21" fillId="0" borderId="0" xfId="0" applyFont="1" applyFill="1" applyBorder="1" applyAlignment="1">
      <alignment horizontal="center"/>
    </xf>
    <xf numFmtId="0" fontId="26" fillId="0" borderId="0" xfId="0" applyFont="1" applyFill="1" applyBorder="1" applyAlignment="1">
      <alignment horizontal="center"/>
    </xf>
    <xf numFmtId="164" fontId="26" fillId="0" borderId="0" xfId="0" applyNumberFormat="1" applyFont="1" applyFill="1" applyBorder="1" applyAlignment="1">
      <alignment horizontal="center"/>
    </xf>
    <xf numFmtId="0" fontId="0" fillId="0" borderId="1" xfId="0" applyBorder="1"/>
    <xf numFmtId="0" fontId="0" fillId="0" borderId="1" xfId="0" applyBorder="1" applyAlignment="1">
      <alignment wrapText="1"/>
    </xf>
    <xf numFmtId="43" fontId="30" fillId="0" borderId="0" xfId="0" applyNumberFormat="1" applyFont="1" applyFill="1" applyBorder="1" applyAlignment="1">
      <alignment horizontal="center"/>
    </xf>
    <xf numFmtId="3" fontId="21" fillId="0" borderId="0" xfId="0" applyNumberFormat="1" applyFont="1" applyFill="1" applyBorder="1" applyAlignment="1">
      <alignment horizontal="center"/>
    </xf>
    <xf numFmtId="3" fontId="8" fillId="0" borderId="0" xfId="0" applyNumberFormat="1" applyFont="1" applyFill="1" applyBorder="1" applyAlignment="1">
      <alignment horizontal="center"/>
    </xf>
    <xf numFmtId="43" fontId="29" fillId="0" borderId="0" xfId="1" applyFont="1" applyBorder="1" applyAlignment="1">
      <alignment horizontal="center"/>
    </xf>
    <xf numFmtId="0" fontId="29" fillId="0" borderId="0" xfId="0" applyFont="1" applyBorder="1" applyAlignment="1">
      <alignment horizontal="center"/>
    </xf>
    <xf numFmtId="0" fontId="14" fillId="0" borderId="0" xfId="0" applyFont="1" applyBorder="1" applyAlignment="1">
      <alignment horizontal="center"/>
    </xf>
    <xf numFmtId="0" fontId="27" fillId="0" borderId="0" xfId="0" applyFont="1" applyBorder="1" applyAlignment="1">
      <alignment horizontal="center" wrapText="1"/>
    </xf>
    <xf numFmtId="0" fontId="27" fillId="0" borderId="0" xfId="0" applyFont="1" applyFill="1" applyBorder="1" applyAlignment="1">
      <alignment horizontal="center"/>
    </xf>
    <xf numFmtId="0" fontId="14" fillId="0" borderId="0" xfId="0" applyFont="1" applyFill="1" applyAlignment="1">
      <alignment horizontal="left" vertical="center" wrapText="1"/>
    </xf>
    <xf numFmtId="0" fontId="27" fillId="0" borderId="0" xfId="0" applyFont="1" applyFill="1" applyAlignment="1">
      <alignment horizontal="left" vertical="center" wrapText="1"/>
    </xf>
    <xf numFmtId="164" fontId="27" fillId="0" borderId="0" xfId="0" applyNumberFormat="1" applyFont="1" applyFill="1" applyBorder="1" applyAlignment="1">
      <alignment horizontal="center"/>
    </xf>
    <xf numFmtId="0" fontId="14" fillId="0" borderId="0" xfId="0" applyFont="1" applyFill="1" applyBorder="1" applyAlignment="1">
      <alignment horizontal="left" vertical="center" wrapText="1"/>
    </xf>
    <xf numFmtId="0" fontId="14" fillId="0" borderId="0" xfId="0" applyFont="1" applyFill="1" applyBorder="1" applyAlignment="1">
      <alignment horizontal="center"/>
    </xf>
    <xf numFmtId="0" fontId="31" fillId="0" borderId="0" xfId="0" applyFont="1" applyFill="1" applyBorder="1" applyAlignment="1">
      <alignment horizontal="center"/>
    </xf>
    <xf numFmtId="43" fontId="14" fillId="0" borderId="0" xfId="0" applyNumberFormat="1" applyFont="1" applyBorder="1" applyAlignment="1">
      <alignment horizontal="center"/>
    </xf>
    <xf numFmtId="164" fontId="14" fillId="0" borderId="0" xfId="0" applyNumberFormat="1" applyFont="1" applyFill="1" applyBorder="1" applyAlignment="1">
      <alignment horizontal="center"/>
    </xf>
    <xf numFmtId="0" fontId="11" fillId="0" borderId="0" xfId="0" applyFont="1"/>
    <xf numFmtId="0" fontId="19" fillId="0" borderId="0" xfId="5" applyFont="1" applyAlignment="1">
      <alignment horizontal="center" vertical="center" readingOrder="1"/>
    </xf>
    <xf numFmtId="0" fontId="33" fillId="0" borderId="1" xfId="3" applyFont="1" applyFill="1" applyBorder="1" applyAlignment="1">
      <alignment horizontal="center" vertical="center" wrapText="1"/>
    </xf>
    <xf numFmtId="0" fontId="33" fillId="0" borderId="1" xfId="1" applyNumberFormat="1" applyFont="1" applyFill="1" applyBorder="1" applyAlignment="1">
      <alignment horizontal="center" vertical="center" wrapText="1"/>
    </xf>
    <xf numFmtId="0" fontId="34" fillId="0" borderId="1" xfId="0" applyFont="1" applyFill="1" applyBorder="1" applyAlignment="1">
      <alignment horizontal="left" vertical="center" wrapText="1"/>
    </xf>
    <xf numFmtId="43" fontId="35" fillId="0" borderId="1" xfId="1" applyFont="1" applyFill="1" applyBorder="1" applyAlignment="1">
      <alignment vertical="center"/>
    </xf>
    <xf numFmtId="43" fontId="34" fillId="0" borderId="1" xfId="1" applyFont="1" applyFill="1" applyBorder="1" applyAlignment="1">
      <alignment vertical="center"/>
    </xf>
    <xf numFmtId="43" fontId="33" fillId="0" borderId="1" xfId="1" applyFont="1" applyFill="1" applyBorder="1" applyAlignment="1">
      <alignment horizontal="center" vertical="center" wrapText="1"/>
    </xf>
    <xf numFmtId="0" fontId="34" fillId="0" borderId="1" xfId="0" applyFont="1" applyFill="1" applyBorder="1" applyAlignment="1">
      <alignment horizontal="left" vertical="top" wrapText="1"/>
    </xf>
    <xf numFmtId="0" fontId="34" fillId="0" borderId="1" xfId="0" applyFont="1" applyFill="1" applyBorder="1" applyAlignment="1">
      <alignment vertical="center" wrapText="1"/>
    </xf>
    <xf numFmtId="0" fontId="34" fillId="0" borderId="1" xfId="0" applyFont="1" applyFill="1" applyBorder="1" applyAlignment="1">
      <alignment horizontal="left" vertical="center" wrapText="1"/>
    </xf>
    <xf numFmtId="0" fontId="34" fillId="0" borderId="1" xfId="0" applyFont="1" applyFill="1" applyBorder="1" applyAlignment="1">
      <alignment vertical="top" wrapText="1"/>
    </xf>
    <xf numFmtId="43" fontId="34" fillId="0" borderId="1" xfId="1" applyFont="1" applyFill="1" applyBorder="1" applyAlignment="1">
      <alignment horizontal="left" vertical="center"/>
    </xf>
    <xf numFmtId="43" fontId="33" fillId="0" borderId="1" xfId="1" applyFont="1" applyFill="1" applyBorder="1" applyAlignment="1">
      <alignment vertical="center"/>
    </xf>
    <xf numFmtId="43" fontId="34" fillId="0" borderId="1" xfId="1" applyFont="1" applyFill="1" applyBorder="1" applyAlignment="1">
      <alignment horizontal="left" vertical="center" wrapText="1"/>
    </xf>
    <xf numFmtId="0" fontId="32" fillId="0" borderId="0" xfId="0" applyFont="1" applyBorder="1" applyAlignment="1">
      <alignment horizontal="center" vertical="center"/>
    </xf>
    <xf numFmtId="0" fontId="36" fillId="0" borderId="0" xfId="0" applyFont="1" applyBorder="1" applyAlignment="1">
      <alignment horizontal="center" vertical="center"/>
    </xf>
    <xf numFmtId="0" fontId="35" fillId="0" borderId="0" xfId="0" applyFont="1" applyBorder="1" applyAlignment="1">
      <alignment horizontal="center" vertical="center" wrapText="1"/>
    </xf>
    <xf numFmtId="0" fontId="32" fillId="0" borderId="0" xfId="0" applyFont="1" applyBorder="1" applyAlignment="1">
      <alignment horizontal="center"/>
    </xf>
    <xf numFmtId="43" fontId="32" fillId="0" borderId="0" xfId="1" applyFont="1" applyBorder="1" applyAlignment="1">
      <alignment horizontal="center"/>
    </xf>
    <xf numFmtId="43" fontId="35" fillId="0" borderId="0" xfId="1" applyFont="1" applyBorder="1" applyAlignment="1">
      <alignment horizontal="center"/>
    </xf>
    <xf numFmtId="0" fontId="33" fillId="0" borderId="1" xfId="0" applyFont="1" applyBorder="1" applyAlignment="1">
      <alignment horizontal="center"/>
    </xf>
    <xf numFmtId="43" fontId="34" fillId="13" borderId="1" xfId="1" applyFont="1" applyFill="1" applyBorder="1" applyAlignment="1">
      <alignment vertical="center"/>
    </xf>
    <xf numFmtId="43" fontId="34" fillId="13" borderId="1" xfId="1" applyFont="1" applyFill="1" applyBorder="1" applyAlignment="1">
      <alignment vertical="center" wrapText="1"/>
    </xf>
    <xf numFmtId="0" fontId="34" fillId="13" borderId="1" xfId="0" applyFont="1" applyFill="1" applyBorder="1" applyAlignment="1">
      <alignment horizontal="left" vertical="center" wrapText="1"/>
    </xf>
    <xf numFmtId="0" fontId="32" fillId="0" borderId="1" xfId="0" applyFont="1" applyBorder="1" applyAlignment="1">
      <alignment horizontal="center"/>
    </xf>
    <xf numFmtId="0" fontId="34" fillId="13" borderId="2" xfId="0" applyFont="1" applyFill="1" applyBorder="1" applyAlignment="1">
      <alignment horizontal="left" vertical="center" wrapText="1"/>
    </xf>
    <xf numFmtId="0" fontId="39" fillId="0" borderId="0" xfId="0" applyFont="1" applyBorder="1"/>
    <xf numFmtId="0" fontId="35" fillId="0" borderId="0" xfId="0" applyFont="1" applyBorder="1"/>
    <xf numFmtId="0" fontId="35" fillId="0" borderId="9" xfId="0" applyFont="1" applyBorder="1"/>
    <xf numFmtId="0" fontId="35" fillId="0" borderId="6" xfId="0" applyFont="1" applyBorder="1"/>
    <xf numFmtId="43" fontId="35" fillId="0" borderId="1" xfId="0" applyNumberFormat="1" applyFont="1" applyBorder="1"/>
    <xf numFmtId="10" fontId="35" fillId="0" borderId="1" xfId="2" applyNumberFormat="1" applyFont="1" applyBorder="1"/>
    <xf numFmtId="0" fontId="35" fillId="0" borderId="1" xfId="0" applyFont="1" applyBorder="1"/>
    <xf numFmtId="43" fontId="32" fillId="2" borderId="1" xfId="0" applyNumberFormat="1" applyFont="1" applyFill="1" applyBorder="1"/>
    <xf numFmtId="43" fontId="34" fillId="0" borderId="1" xfId="0" applyNumberFormat="1" applyFont="1" applyBorder="1"/>
    <xf numFmtId="10" fontId="34" fillId="0" borderId="1" xfId="0" applyNumberFormat="1" applyFont="1" applyBorder="1"/>
    <xf numFmtId="0" fontId="34" fillId="0" borderId="1" xfId="0" applyFont="1" applyBorder="1"/>
    <xf numFmtId="43" fontId="33" fillId="2" borderId="1" xfId="0" applyNumberFormat="1" applyFont="1" applyFill="1" applyBorder="1"/>
    <xf numFmtId="10" fontId="35" fillId="0" borderId="1" xfId="0" applyNumberFormat="1" applyFont="1" applyBorder="1"/>
    <xf numFmtId="43" fontId="32" fillId="10" borderId="1" xfId="1" applyFont="1" applyFill="1" applyBorder="1" applyAlignment="1"/>
    <xf numFmtId="0" fontId="35" fillId="0" borderId="19" xfId="0" applyFont="1" applyFill="1" applyBorder="1"/>
    <xf numFmtId="0" fontId="35" fillId="0" borderId="0" xfId="0" applyFont="1" applyFill="1" applyBorder="1"/>
    <xf numFmtId="0" fontId="32" fillId="0" borderId="1" xfId="0" applyFont="1" applyFill="1" applyBorder="1" applyAlignment="1">
      <alignment horizontal="center" vertical="center"/>
    </xf>
    <xf numFmtId="0" fontId="11" fillId="2" borderId="18" xfId="0" applyFont="1" applyFill="1" applyBorder="1" applyAlignment="1">
      <alignment horizontal="left"/>
    </xf>
    <xf numFmtId="0" fontId="12" fillId="0" borderId="1" xfId="0" applyFont="1" applyBorder="1"/>
    <xf numFmtId="0" fontId="11" fillId="2" borderId="1" xfId="0" applyFont="1" applyFill="1" applyBorder="1" applyAlignment="1">
      <alignment horizontal="left"/>
    </xf>
    <xf numFmtId="43" fontId="25" fillId="2" borderId="1" xfId="0" applyNumberFormat="1" applyFont="1" applyFill="1" applyBorder="1"/>
    <xf numFmtId="0" fontId="0" fillId="0" borderId="1" xfId="0" applyBorder="1" applyAlignment="1">
      <alignment horizontal="left" wrapText="1"/>
    </xf>
    <xf numFmtId="0" fontId="25" fillId="2" borderId="1" xfId="0" applyFont="1" applyFill="1" applyBorder="1" applyAlignment="1">
      <alignment horizontal="left" wrapText="1"/>
    </xf>
    <xf numFmtId="0" fontId="23" fillId="0" borderId="1" xfId="0" applyFont="1" applyBorder="1" applyAlignment="1">
      <alignment wrapText="1"/>
    </xf>
    <xf numFmtId="0" fontId="11" fillId="2" borderId="1" xfId="0" applyFont="1" applyFill="1" applyBorder="1" applyAlignment="1">
      <alignment horizontal="left" vertical="center" wrapText="1"/>
    </xf>
    <xf numFmtId="0" fontId="4" fillId="10" borderId="1" xfId="0" applyFont="1" applyFill="1" applyBorder="1" applyAlignment="1">
      <alignment horizontal="left" wrapText="1"/>
    </xf>
    <xf numFmtId="0" fontId="25" fillId="2" borderId="1" xfId="0" applyFont="1" applyFill="1" applyBorder="1" applyAlignment="1">
      <alignment horizontal="right" wrapText="1"/>
    </xf>
    <xf numFmtId="43" fontId="25" fillId="2" borderId="1" xfId="0" applyNumberFormat="1" applyFont="1" applyFill="1" applyBorder="1" applyAlignment="1">
      <alignment horizontal="right" vertical="center"/>
    </xf>
    <xf numFmtId="43" fontId="0" fillId="0" borderId="1" xfId="0" applyNumberFormat="1" applyBorder="1" applyAlignment="1">
      <alignment horizontal="right" vertical="center"/>
    </xf>
    <xf numFmtId="10" fontId="0" fillId="0" borderId="1" xfId="0" applyNumberFormat="1" applyBorder="1" applyAlignment="1">
      <alignment horizontal="right" vertical="center"/>
    </xf>
    <xf numFmtId="43" fontId="23" fillId="0" borderId="1" xfId="0" applyNumberFormat="1" applyFont="1" applyBorder="1" applyAlignment="1">
      <alignment horizontal="right" vertical="center"/>
    </xf>
    <xf numFmtId="10" fontId="23" fillId="0" borderId="1" xfId="0" applyNumberFormat="1" applyFont="1" applyBorder="1" applyAlignment="1">
      <alignment horizontal="right" vertical="center"/>
    </xf>
    <xf numFmtId="43" fontId="4" fillId="10" borderId="1" xfId="1" applyFont="1" applyFill="1" applyBorder="1" applyAlignment="1">
      <alignment horizontal="right" vertical="center"/>
    </xf>
    <xf numFmtId="43" fontId="25" fillId="2" borderId="1" xfId="0" applyNumberFormat="1" applyFont="1" applyFill="1" applyBorder="1" applyAlignment="1">
      <alignment horizontal="center" vertical="center"/>
    </xf>
    <xf numFmtId="43" fontId="0" fillId="0" borderId="1" xfId="0" applyNumberFormat="1" applyBorder="1" applyAlignment="1">
      <alignment horizontal="center" vertical="center"/>
    </xf>
    <xf numFmtId="0" fontId="0" fillId="0" borderId="0" xfId="0" applyAlignment="1">
      <alignment horizontal="center" vertical="center"/>
    </xf>
    <xf numFmtId="0" fontId="6" fillId="2" borderId="1" xfId="0" applyFont="1" applyFill="1" applyBorder="1" applyAlignment="1">
      <alignment horizontal="left"/>
    </xf>
    <xf numFmtId="0" fontId="25" fillId="2" borderId="1" xfId="0" applyFont="1" applyFill="1" applyBorder="1" applyAlignment="1">
      <alignment horizontal="left"/>
    </xf>
    <xf numFmtId="0" fontId="24" fillId="2" borderId="1" xfId="0" applyFont="1" applyFill="1" applyBorder="1" applyAlignment="1">
      <alignment horizontal="left"/>
    </xf>
    <xf numFmtId="0" fontId="11" fillId="2" borderId="1" xfId="0" applyFont="1" applyFill="1" applyBorder="1" applyAlignment="1">
      <alignment horizontal="left" vertical="center"/>
    </xf>
    <xf numFmtId="0" fontId="4" fillId="10" borderId="1" xfId="0" applyFont="1" applyFill="1" applyBorder="1" applyAlignment="1">
      <alignment horizontal="center" wrapText="1"/>
    </xf>
    <xf numFmtId="0" fontId="19" fillId="0" borderId="0" xfId="5" applyFont="1" applyAlignment="1">
      <alignment vertical="center" readingOrder="1"/>
    </xf>
    <xf numFmtId="0" fontId="39" fillId="12" borderId="1" xfId="0" applyFont="1" applyFill="1" applyBorder="1"/>
    <xf numFmtId="7" fontId="39" fillId="6" borderId="1" xfId="1" applyNumberFormat="1" applyFont="1" applyFill="1" applyBorder="1" applyAlignment="1">
      <alignment horizontal="right" vertical="center"/>
    </xf>
    <xf numFmtId="7" fontId="39" fillId="6" borderId="1" xfId="1" applyNumberFormat="1" applyFont="1" applyFill="1" applyBorder="1" applyAlignment="1">
      <alignment horizontal="right"/>
    </xf>
    <xf numFmtId="7" fontId="40" fillId="6" borderId="1" xfId="1" applyNumberFormat="1" applyFont="1" applyFill="1" applyBorder="1" applyAlignment="1">
      <alignment horizontal="right" vertical="center"/>
    </xf>
    <xf numFmtId="0" fontId="40" fillId="12" borderId="1" xfId="0" applyFont="1" applyFill="1" applyBorder="1"/>
    <xf numFmtId="7" fontId="40" fillId="6" borderId="1" xfId="1" applyNumberFormat="1" applyFont="1" applyFill="1" applyBorder="1" applyAlignment="1">
      <alignment horizontal="right"/>
    </xf>
    <xf numFmtId="0" fontId="39" fillId="0" borderId="1" xfId="0" applyFont="1" applyBorder="1"/>
    <xf numFmtId="0" fontId="34" fillId="0" borderId="6" xfId="0" applyFont="1" applyBorder="1" applyAlignment="1">
      <alignment horizontal="left" vertical="center" wrapText="1"/>
    </xf>
    <xf numFmtId="0" fontId="34" fillId="0" borderId="6" xfId="0" applyFont="1" applyBorder="1" applyAlignment="1">
      <alignment horizontal="center" vertical="center" wrapText="1"/>
    </xf>
    <xf numFmtId="43" fontId="42" fillId="3" borderId="1" xfId="1" applyFont="1" applyFill="1" applyBorder="1" applyAlignment="1">
      <alignment horizontal="center" vertical="center"/>
    </xf>
    <xf numFmtId="0" fontId="33" fillId="0" borderId="15" xfId="4" applyFont="1" applyFill="1" applyBorder="1" applyAlignment="1">
      <alignment vertical="center" wrapText="1"/>
    </xf>
    <xf numFmtId="0" fontId="35" fillId="0" borderId="1" xfId="0" applyFont="1" applyBorder="1" applyAlignment="1">
      <alignment horizontal="center"/>
    </xf>
    <xf numFmtId="0" fontId="34" fillId="0" borderId="1" xfId="0" applyFont="1" applyFill="1" applyBorder="1" applyAlignment="1">
      <alignment horizontal="center" vertical="center" wrapText="1"/>
    </xf>
    <xf numFmtId="9" fontId="34" fillId="0" borderId="1" xfId="0" quotePrefix="1" applyNumberFormat="1" applyFont="1" applyFill="1" applyBorder="1" applyAlignment="1">
      <alignment horizontal="center" vertical="center" wrapText="1"/>
    </xf>
    <xf numFmtId="0" fontId="33" fillId="0" borderId="1" xfId="0" applyFont="1" applyBorder="1" applyAlignment="1">
      <alignment horizontal="center" vertical="center" wrapText="1"/>
    </xf>
    <xf numFmtId="0" fontId="33" fillId="0" borderId="11" xfId="0" applyFont="1" applyFill="1" applyBorder="1" applyAlignment="1">
      <alignment horizontal="center" vertical="center" wrapText="1"/>
    </xf>
    <xf numFmtId="0" fontId="34" fillId="0" borderId="6" xfId="0" applyFont="1" applyBorder="1" applyAlignment="1">
      <alignment vertical="center" wrapText="1"/>
    </xf>
    <xf numFmtId="0" fontId="42" fillId="3" borderId="3" xfId="0" applyFont="1" applyFill="1" applyBorder="1" applyAlignment="1">
      <alignment vertical="center"/>
    </xf>
    <xf numFmtId="0" fontId="42" fillId="3" borderId="4" xfId="0" applyFont="1" applyFill="1" applyBorder="1" applyAlignment="1">
      <alignment vertical="center"/>
    </xf>
    <xf numFmtId="0" fontId="42" fillId="3" borderId="4" xfId="0" applyFont="1" applyFill="1" applyBorder="1" applyAlignment="1">
      <alignment horizontal="left" vertical="center"/>
    </xf>
    <xf numFmtId="0" fontId="34" fillId="6" borderId="0" xfId="0" applyFont="1" applyFill="1" applyBorder="1" applyAlignment="1">
      <alignment vertical="center" wrapText="1"/>
    </xf>
    <xf numFmtId="0" fontId="35" fillId="0" borderId="0" xfId="0" applyFont="1" applyFill="1" applyBorder="1" applyAlignment="1">
      <alignment vertical="center" wrapText="1"/>
    </xf>
    <xf numFmtId="0" fontId="41" fillId="9" borderId="1" xfId="0" applyFont="1" applyFill="1" applyBorder="1" applyAlignment="1">
      <alignment horizontal="left" vertical="center"/>
    </xf>
    <xf numFmtId="0" fontId="33" fillId="0" borderId="1" xfId="4" applyFont="1" applyFill="1" applyBorder="1" applyAlignment="1">
      <alignment horizontal="center" vertical="center" wrapText="1"/>
    </xf>
    <xf numFmtId="0" fontId="33" fillId="0" borderId="2" xfId="4" applyFont="1" applyFill="1" applyBorder="1" applyAlignment="1">
      <alignment horizontal="center" vertical="center" wrapText="1"/>
    </xf>
    <xf numFmtId="43" fontId="33" fillId="0" borderId="1" xfId="4" applyNumberFormat="1" applyFont="1" applyFill="1" applyBorder="1" applyAlignment="1">
      <alignment horizontal="center" vertical="center" wrapText="1"/>
    </xf>
    <xf numFmtId="43" fontId="33" fillId="0" borderId="2" xfId="4" applyNumberFormat="1" applyFont="1" applyFill="1" applyBorder="1" applyAlignment="1">
      <alignment horizontal="center" vertical="center" wrapText="1"/>
    </xf>
    <xf numFmtId="0" fontId="39" fillId="0" borderId="0" xfId="0" applyFont="1"/>
    <xf numFmtId="0" fontId="32" fillId="4" borderId="5" xfId="0" applyFont="1" applyFill="1" applyBorder="1" applyAlignment="1">
      <alignment horizontal="center" vertical="center"/>
    </xf>
    <xf numFmtId="0" fontId="32" fillId="4" borderId="15" xfId="0" applyFont="1" applyFill="1" applyBorder="1" applyAlignment="1">
      <alignment horizontal="center" vertical="center"/>
    </xf>
    <xf numFmtId="0" fontId="32" fillId="3" borderId="5" xfId="0" applyFont="1" applyFill="1" applyBorder="1" applyAlignment="1">
      <alignment horizontal="center" vertical="center"/>
    </xf>
    <xf numFmtId="0" fontId="38" fillId="4" borderId="5" xfId="0" applyFont="1" applyFill="1" applyBorder="1" applyAlignment="1">
      <alignment horizontal="center" vertical="center"/>
    </xf>
    <xf numFmtId="0" fontId="38" fillId="4" borderId="15" xfId="0" applyFont="1" applyFill="1" applyBorder="1" applyAlignment="1">
      <alignment horizontal="center" vertical="center"/>
    </xf>
    <xf numFmtId="0" fontId="38" fillId="3" borderId="5" xfId="0" applyFont="1" applyFill="1" applyBorder="1" applyAlignment="1">
      <alignment horizontal="center" vertical="center"/>
    </xf>
    <xf numFmtId="0" fontId="44" fillId="0" borderId="0" xfId="0" applyFont="1" applyFill="1" applyBorder="1" applyAlignment="1">
      <alignment vertical="center" wrapText="1"/>
    </xf>
    <xf numFmtId="0" fontId="44" fillId="0" borderId="0" xfId="0" applyFont="1" applyBorder="1" applyAlignment="1">
      <alignment vertical="center" wrapText="1"/>
    </xf>
    <xf numFmtId="0" fontId="48" fillId="0" borderId="0" xfId="0" applyFont="1" applyFill="1" applyBorder="1" applyAlignment="1">
      <alignment horizontal="left"/>
    </xf>
    <xf numFmtId="43" fontId="48" fillId="0" borderId="0" xfId="0" applyNumberFormat="1" applyFont="1" applyFill="1" applyBorder="1" applyAlignment="1">
      <alignment horizontal="right"/>
    </xf>
    <xf numFmtId="43" fontId="39" fillId="0" borderId="1" xfId="1" applyFont="1" applyBorder="1"/>
    <xf numFmtId="0" fontId="43" fillId="0" borderId="0" xfId="0" applyFont="1"/>
    <xf numFmtId="0" fontId="39" fillId="0" borderId="0" xfId="0" applyFont="1" applyAlignment="1">
      <alignment wrapText="1"/>
    </xf>
    <xf numFmtId="0" fontId="39" fillId="0" borderId="0" xfId="0" applyFont="1" applyAlignment="1">
      <alignment horizontal="center"/>
    </xf>
    <xf numFmtId="43" fontId="33" fillId="3" borderId="1" xfId="1" applyFont="1" applyFill="1" applyBorder="1" applyAlignment="1">
      <alignment horizontal="center" vertical="center"/>
    </xf>
    <xf numFmtId="43" fontId="33" fillId="3" borderId="2" xfId="1" applyFont="1" applyFill="1" applyBorder="1" applyAlignment="1">
      <alignment horizontal="center" vertical="center"/>
    </xf>
    <xf numFmtId="0" fontId="33" fillId="3" borderId="11" xfId="0" applyFont="1" applyFill="1" applyBorder="1" applyAlignment="1">
      <alignment vertical="center"/>
    </xf>
    <xf numFmtId="0" fontId="33" fillId="3" borderId="3" xfId="0" applyFont="1" applyFill="1" applyBorder="1" applyAlignment="1">
      <alignment vertical="center"/>
    </xf>
    <xf numFmtId="0" fontId="33" fillId="3" borderId="4" xfId="0" applyFont="1" applyFill="1" applyBorder="1" applyAlignment="1">
      <alignment vertical="center"/>
    </xf>
    <xf numFmtId="0" fontId="33" fillId="3" borderId="4" xfId="0" applyFont="1" applyFill="1" applyBorder="1" applyAlignment="1">
      <alignment horizontal="left" vertical="center"/>
    </xf>
    <xf numFmtId="0" fontId="33" fillId="6" borderId="3" xfId="0" applyFont="1" applyFill="1" applyBorder="1" applyAlignment="1">
      <alignment horizontal="left" vertical="center"/>
    </xf>
    <xf numFmtId="0" fontId="33" fillId="6" borderId="4" xfId="0" applyFont="1" applyFill="1" applyBorder="1" applyAlignment="1">
      <alignment horizontal="left" vertical="center"/>
    </xf>
    <xf numFmtId="43" fontId="33" fillId="6" borderId="1" xfId="1" applyFont="1" applyFill="1" applyBorder="1" applyAlignment="1">
      <alignment horizontal="center" vertical="center"/>
    </xf>
    <xf numFmtId="0" fontId="32" fillId="9" borderId="1" xfId="0" applyFont="1" applyFill="1" applyBorder="1" applyAlignment="1">
      <alignment horizontal="left" vertical="center"/>
    </xf>
    <xf numFmtId="43" fontId="32" fillId="9" borderId="1" xfId="1" applyFont="1" applyFill="1" applyBorder="1" applyAlignment="1">
      <alignment horizontal="right" vertical="center"/>
    </xf>
    <xf numFmtId="0" fontId="32" fillId="0" borderId="4" xfId="0" applyFont="1" applyBorder="1" applyAlignment="1">
      <alignment horizontal="left"/>
    </xf>
    <xf numFmtId="43" fontId="32" fillId="0" borderId="1" xfId="0" applyNumberFormat="1" applyFont="1" applyBorder="1" applyAlignment="1">
      <alignment horizontal="center"/>
    </xf>
    <xf numFmtId="0" fontId="32" fillId="5" borderId="1" xfId="0" applyFont="1" applyFill="1" applyBorder="1" applyAlignment="1">
      <alignment horizontal="left"/>
    </xf>
    <xf numFmtId="43" fontId="32" fillId="5" borderId="1" xfId="0" applyNumberFormat="1" applyFont="1" applyFill="1" applyBorder="1" applyAlignment="1">
      <alignment horizontal="center"/>
    </xf>
    <xf numFmtId="43" fontId="35" fillId="0" borderId="6" xfId="1" applyFont="1" applyFill="1" applyBorder="1" applyAlignment="1">
      <alignment vertical="center"/>
    </xf>
    <xf numFmtId="0" fontId="34" fillId="0" borderId="13" xfId="0" applyFont="1" applyBorder="1" applyAlignment="1">
      <alignment horizontal="left" vertical="center" wrapText="1"/>
    </xf>
    <xf numFmtId="0" fontId="33" fillId="0" borderId="4" xfId="4" applyFont="1" applyFill="1" applyBorder="1" applyAlignment="1">
      <alignment vertical="center" wrapText="1"/>
    </xf>
    <xf numFmtId="0" fontId="35" fillId="6" borderId="1" xfId="0" applyFont="1" applyFill="1" applyBorder="1" applyAlignment="1"/>
    <xf numFmtId="9" fontId="34" fillId="0" borderId="1" xfId="0" applyNumberFormat="1" applyFont="1" applyFill="1" applyBorder="1" applyAlignment="1">
      <alignment horizontal="center" vertical="center" wrapText="1"/>
    </xf>
    <xf numFmtId="0" fontId="34" fillId="6" borderId="1" xfId="0" applyFont="1" applyFill="1" applyBorder="1" applyAlignment="1">
      <alignment horizontal="center" vertical="center"/>
    </xf>
    <xf numFmtId="0" fontId="35" fillId="0" borderId="5" xfId="0" applyFont="1" applyBorder="1"/>
    <xf numFmtId="0" fontId="32" fillId="3" borderId="9" xfId="0" applyFont="1" applyFill="1" applyBorder="1" applyAlignment="1">
      <alignment horizontal="center" vertical="center"/>
    </xf>
    <xf numFmtId="0" fontId="50" fillId="0" borderId="0" xfId="0" applyFont="1"/>
    <xf numFmtId="0" fontId="50" fillId="0" borderId="1" xfId="0" applyFont="1" applyBorder="1"/>
    <xf numFmtId="0" fontId="38" fillId="3" borderId="9" xfId="0" applyFont="1" applyFill="1" applyBorder="1" applyAlignment="1">
      <alignment horizontal="center" vertical="center"/>
    </xf>
    <xf numFmtId="0" fontId="33" fillId="3" borderId="2" xfId="0" applyFont="1" applyFill="1" applyBorder="1" applyAlignment="1">
      <alignment vertical="center"/>
    </xf>
    <xf numFmtId="0" fontId="33" fillId="0" borderId="13" xfId="0" applyFont="1" applyBorder="1" applyAlignment="1">
      <alignment horizontal="left" vertical="center" wrapText="1"/>
    </xf>
    <xf numFmtId="43" fontId="32" fillId="0" borderId="1" xfId="0" quotePrefix="1" applyNumberFormat="1" applyFont="1" applyBorder="1" applyAlignment="1">
      <alignment horizontal="center"/>
    </xf>
    <xf numFmtId="43" fontId="32" fillId="5" borderId="1" xfId="0" applyNumberFormat="1" applyFont="1" applyFill="1" applyBorder="1" applyAlignment="1">
      <alignment horizontal="right"/>
    </xf>
    <xf numFmtId="0" fontId="32" fillId="9" borderId="1" xfId="0" applyFont="1" applyFill="1" applyBorder="1" applyAlignment="1">
      <alignment vertical="center"/>
    </xf>
    <xf numFmtId="0" fontId="32" fillId="0" borderId="4" xfId="0" applyFont="1" applyBorder="1" applyAlignment="1"/>
    <xf numFmtId="0" fontId="32" fillId="5" borderId="1" xfId="0" applyFont="1" applyFill="1" applyBorder="1" applyAlignment="1"/>
    <xf numFmtId="0" fontId="33" fillId="4" borderId="5" xfId="0" applyFont="1" applyFill="1" applyBorder="1" applyAlignment="1">
      <alignment horizontal="center" vertical="center"/>
    </xf>
    <xf numFmtId="43" fontId="35" fillId="0" borderId="1" xfId="1" applyFont="1" applyBorder="1"/>
    <xf numFmtId="0" fontId="34" fillId="0" borderId="11" xfId="0" applyFont="1" applyFill="1" applyBorder="1" applyAlignment="1">
      <alignment horizontal="center" vertical="center" wrapText="1"/>
    </xf>
    <xf numFmtId="0" fontId="34" fillId="0" borderId="12" xfId="0" applyFont="1" applyFill="1" applyBorder="1" applyAlignment="1">
      <alignment horizontal="center" vertical="center" wrapText="1"/>
    </xf>
    <xf numFmtId="9" fontId="34" fillId="3" borderId="3" xfId="0" quotePrefix="1" applyNumberFormat="1" applyFont="1" applyFill="1" applyBorder="1" applyAlignment="1">
      <alignment horizontal="center" vertical="center" wrapText="1"/>
    </xf>
    <xf numFmtId="43" fontId="33" fillId="3" borderId="1" xfId="0" quotePrefix="1" applyNumberFormat="1" applyFont="1" applyFill="1" applyBorder="1" applyAlignment="1">
      <alignment horizontal="center" vertical="center" wrapText="1"/>
    </xf>
    <xf numFmtId="0" fontId="34" fillId="0" borderId="0" xfId="0" applyFont="1" applyFill="1" applyBorder="1" applyAlignment="1">
      <alignment vertical="center" wrapText="1"/>
    </xf>
    <xf numFmtId="0" fontId="34" fillId="0" borderId="0" xfId="0" applyFont="1" applyFill="1" applyBorder="1" applyAlignment="1">
      <alignment horizontal="center" vertical="center" wrapText="1"/>
    </xf>
    <xf numFmtId="9" fontId="34" fillId="0" borderId="0" xfId="0" applyNumberFormat="1" applyFont="1" applyFill="1" applyBorder="1" applyAlignment="1">
      <alignment horizontal="center" vertical="center" wrapText="1"/>
    </xf>
    <xf numFmtId="0" fontId="34" fillId="0" borderId="0" xfId="0" applyFont="1" applyBorder="1" applyAlignment="1">
      <alignment vertical="center" wrapText="1"/>
    </xf>
    <xf numFmtId="0" fontId="34" fillId="0" borderId="0" xfId="0" applyFont="1" applyBorder="1" applyAlignment="1">
      <alignment horizontal="center" vertical="center" wrapText="1"/>
    </xf>
    <xf numFmtId="0" fontId="33" fillId="6" borderId="1" xfId="4" applyFont="1" applyFill="1" applyBorder="1" applyAlignment="1">
      <alignment horizontal="center" vertical="center" wrapText="1"/>
    </xf>
    <xf numFmtId="43" fontId="33" fillId="6" borderId="1" xfId="4" applyNumberFormat="1" applyFont="1" applyFill="1" applyBorder="1" applyAlignment="1">
      <alignment horizontal="center" vertical="center" wrapText="1"/>
    </xf>
    <xf numFmtId="43" fontId="33" fillId="6" borderId="2" xfId="4" applyNumberFormat="1" applyFont="1" applyFill="1" applyBorder="1" applyAlignment="1">
      <alignment horizontal="center" vertical="center" wrapText="1"/>
    </xf>
    <xf numFmtId="0" fontId="32" fillId="0" borderId="1" xfId="0" applyFont="1" applyBorder="1" applyAlignment="1">
      <alignment horizontal="left"/>
    </xf>
    <xf numFmtId="43" fontId="32" fillId="0" borderId="1" xfId="1" applyFont="1" applyFill="1" applyBorder="1" applyAlignment="1">
      <alignment horizontal="right" vertical="center"/>
    </xf>
    <xf numFmtId="0" fontId="32" fillId="3" borderId="14" xfId="0" applyFont="1" applyFill="1" applyBorder="1" applyAlignment="1">
      <alignment horizontal="center" vertical="center"/>
    </xf>
    <xf numFmtId="0" fontId="34" fillId="0" borderId="11" xfId="0" applyFont="1" applyBorder="1" applyAlignment="1">
      <alignment horizontal="center" vertical="center" wrapText="1"/>
    </xf>
    <xf numFmtId="0" fontId="35" fillId="0" borderId="0" xfId="0" applyFont="1"/>
    <xf numFmtId="0" fontId="35" fillId="0" borderId="14" xfId="0" applyFont="1" applyBorder="1"/>
    <xf numFmtId="9" fontId="34" fillId="0" borderId="1" xfId="2" quotePrefix="1" applyFont="1" applyFill="1" applyBorder="1" applyAlignment="1">
      <alignment horizontal="center" vertical="center" wrapText="1"/>
    </xf>
    <xf numFmtId="3" fontId="34" fillId="0" borderId="1" xfId="2" quotePrefix="1" applyNumberFormat="1" applyFont="1" applyFill="1" applyBorder="1" applyAlignment="1">
      <alignment horizontal="center" vertical="center" wrapText="1"/>
    </xf>
    <xf numFmtId="0" fontId="35" fillId="0" borderId="0" xfId="0" applyFont="1" applyBorder="1" applyAlignment="1">
      <alignment vertical="center" wrapText="1"/>
    </xf>
    <xf numFmtId="0" fontId="51" fillId="6" borderId="3" xfId="4" applyFont="1" applyFill="1" applyBorder="1" applyAlignment="1">
      <alignment horizontal="center" vertical="center" wrapText="1"/>
    </xf>
    <xf numFmtId="0" fontId="41" fillId="0" borderId="0" xfId="0" applyFont="1" applyFill="1" applyBorder="1" applyAlignment="1">
      <alignment horizontal="left"/>
    </xf>
    <xf numFmtId="43" fontId="41" fillId="0" borderId="0" xfId="0" applyNumberFormat="1" applyFont="1" applyFill="1" applyBorder="1" applyAlignment="1">
      <alignment horizontal="right"/>
    </xf>
    <xf numFmtId="0" fontId="32" fillId="0" borderId="0" xfId="0" applyFont="1" applyFill="1" applyBorder="1"/>
    <xf numFmtId="164" fontId="34" fillId="0" borderId="1" xfId="1" applyNumberFormat="1" applyFont="1" applyFill="1" applyBorder="1" applyAlignment="1">
      <alignment horizontal="center" vertical="center" wrapText="1"/>
    </xf>
    <xf numFmtId="9" fontId="34" fillId="0" borderId="1" xfId="2" applyFont="1" applyFill="1" applyBorder="1" applyAlignment="1">
      <alignment horizontal="center" vertical="center" wrapText="1"/>
    </xf>
    <xf numFmtId="164" fontId="34" fillId="0" borderId="1" xfId="1" applyNumberFormat="1" applyFont="1" applyFill="1" applyBorder="1" applyAlignment="1">
      <alignment horizontal="left" vertical="center" wrapText="1"/>
    </xf>
    <xf numFmtId="0" fontId="33" fillId="6" borderId="2" xfId="4" applyFont="1" applyFill="1" applyBorder="1" applyAlignment="1">
      <alignment horizontal="center" vertical="center" wrapText="1"/>
    </xf>
    <xf numFmtId="43" fontId="33" fillId="9" borderId="1" xfId="1" applyFont="1" applyFill="1" applyBorder="1" applyAlignment="1">
      <alignment horizontal="right" vertical="center"/>
    </xf>
    <xf numFmtId="43" fontId="32" fillId="0" borderId="1" xfId="0" applyNumberFormat="1" applyFont="1" applyBorder="1" applyAlignment="1">
      <alignment horizontal="right"/>
    </xf>
    <xf numFmtId="0" fontId="35" fillId="0" borderId="0" xfId="0" applyFont="1" applyAlignment="1">
      <alignment horizontal="center"/>
    </xf>
    <xf numFmtId="0" fontId="53" fillId="0" borderId="0" xfId="0" applyFont="1"/>
    <xf numFmtId="0" fontId="33" fillId="4" borderId="27" xfId="0" applyFont="1" applyFill="1" applyBorder="1" applyAlignment="1">
      <alignment horizontal="center" vertical="center"/>
    </xf>
    <xf numFmtId="0" fontId="33" fillId="3" borderId="1" xfId="0" applyFont="1" applyFill="1" applyBorder="1" applyAlignment="1">
      <alignment horizontal="center" vertical="center"/>
    </xf>
    <xf numFmtId="0" fontId="52" fillId="0" borderId="1" xfId="0" applyFont="1" applyFill="1" applyBorder="1" applyAlignment="1">
      <alignment horizontal="center" vertical="center"/>
    </xf>
    <xf numFmtId="0" fontId="54" fillId="0" borderId="1" xfId="0" applyFont="1" applyFill="1" applyBorder="1" applyAlignment="1">
      <alignment horizontal="center" vertical="center"/>
    </xf>
    <xf numFmtId="0" fontId="35" fillId="0" borderId="0" xfId="0" applyFont="1" applyAlignment="1">
      <alignment wrapText="1"/>
    </xf>
    <xf numFmtId="0" fontId="42" fillId="0" borderId="15" xfId="0" applyFont="1" applyBorder="1" applyAlignment="1">
      <alignment vertical="center" wrapText="1"/>
    </xf>
    <xf numFmtId="43" fontId="57" fillId="0" borderId="1" xfId="1" applyFont="1" applyFill="1" applyBorder="1" applyAlignment="1">
      <alignment horizontal="center" vertical="center"/>
    </xf>
    <xf numFmtId="43" fontId="58" fillId="0" borderId="1" xfId="1" applyFont="1" applyFill="1" applyBorder="1" applyAlignment="1">
      <alignment horizontal="center" vertical="center"/>
    </xf>
    <xf numFmtId="0" fontId="35" fillId="0" borderId="1" xfId="0" applyFont="1" applyBorder="1" applyAlignment="1">
      <alignment wrapText="1"/>
    </xf>
    <xf numFmtId="0" fontId="55" fillId="0" borderId="1" xfId="0" applyFont="1" applyFill="1" applyBorder="1"/>
    <xf numFmtId="0" fontId="56" fillId="0" borderId="1" xfId="0" applyFont="1" applyFill="1" applyBorder="1"/>
    <xf numFmtId="0" fontId="34" fillId="0" borderId="28" xfId="0" applyFont="1" applyFill="1" applyBorder="1" applyAlignment="1">
      <alignment vertical="center" wrapText="1"/>
    </xf>
    <xf numFmtId="165" fontId="34" fillId="0" borderId="1" xfId="1" applyNumberFormat="1" applyFont="1" applyBorder="1" applyAlignment="1">
      <alignment horizontal="center" vertical="center" wrapText="1"/>
    </xf>
    <xf numFmtId="0" fontId="35" fillId="0" borderId="6" xfId="0" applyFont="1" applyBorder="1" applyAlignment="1">
      <alignment wrapText="1"/>
    </xf>
    <xf numFmtId="0" fontId="34" fillId="0" borderId="29" xfId="0" applyFont="1" applyFill="1" applyBorder="1" applyAlignment="1">
      <alignment vertical="center" wrapText="1"/>
    </xf>
    <xf numFmtId="0" fontId="34" fillId="0" borderId="7" xfId="0" applyFont="1" applyFill="1" applyBorder="1" applyAlignment="1">
      <alignment vertical="center" wrapText="1"/>
    </xf>
    <xf numFmtId="0" fontId="35" fillId="0" borderId="7" xfId="0" applyFont="1" applyBorder="1" applyAlignment="1">
      <alignment wrapText="1"/>
    </xf>
    <xf numFmtId="165" fontId="34" fillId="0" borderId="7" xfId="1" applyNumberFormat="1" applyFont="1" applyBorder="1" applyAlignment="1">
      <alignment horizontal="center" vertical="center" wrapText="1"/>
    </xf>
    <xf numFmtId="0" fontId="50" fillId="0" borderId="0" xfId="0" applyFont="1" applyBorder="1" applyAlignment="1">
      <alignment vertical="center" wrapText="1"/>
    </xf>
    <xf numFmtId="43" fontId="57" fillId="0" borderId="2" xfId="1" applyFont="1" applyFill="1" applyBorder="1" applyAlignment="1">
      <alignment horizontal="right" vertical="center"/>
    </xf>
    <xf numFmtId="43" fontId="58" fillId="0" borderId="2" xfId="1" applyFont="1" applyFill="1" applyBorder="1" applyAlignment="1">
      <alignment horizontal="right" vertical="center"/>
    </xf>
    <xf numFmtId="43" fontId="57" fillId="0" borderId="1" xfId="1" applyFont="1" applyFill="1" applyBorder="1" applyAlignment="1">
      <alignment horizontal="right" vertical="center"/>
    </xf>
    <xf numFmtId="43" fontId="57" fillId="0" borderId="1" xfId="0" applyNumberFormat="1" applyFont="1" applyFill="1" applyBorder="1" applyAlignment="1">
      <alignment horizontal="right"/>
    </xf>
    <xf numFmtId="43" fontId="58" fillId="0" borderId="1" xfId="0" applyNumberFormat="1" applyFont="1" applyFill="1" applyBorder="1" applyAlignment="1">
      <alignment horizontal="right"/>
    </xf>
    <xf numFmtId="0" fontId="33" fillId="4" borderId="14" xfId="0" applyFont="1" applyFill="1" applyBorder="1" applyAlignment="1">
      <alignment vertical="center"/>
    </xf>
    <xf numFmtId="0" fontId="33" fillId="4" borderId="16" xfId="0" applyFont="1" applyFill="1" applyBorder="1" applyAlignment="1">
      <alignment vertical="center"/>
    </xf>
    <xf numFmtId="43" fontId="32" fillId="3" borderId="1" xfId="1" applyFont="1" applyFill="1" applyBorder="1" applyAlignment="1">
      <alignment horizontal="center" vertical="center"/>
    </xf>
    <xf numFmtId="0" fontId="33" fillId="6" borderId="27" xfId="4" applyFont="1" applyFill="1" applyBorder="1" applyAlignment="1">
      <alignment horizontal="center" vertical="center" wrapText="1"/>
    </xf>
    <xf numFmtId="0" fontId="33" fillId="6" borderId="5" xfId="4" applyFont="1" applyFill="1" applyBorder="1" applyAlignment="1">
      <alignment horizontal="center" vertical="center" wrapText="1"/>
    </xf>
    <xf numFmtId="43" fontId="33" fillId="6" borderId="14" xfId="4" applyNumberFormat="1" applyFont="1" applyFill="1" applyBorder="1" applyAlignment="1">
      <alignment horizontal="center" vertical="center" wrapText="1"/>
    </xf>
    <xf numFmtId="0" fontId="32" fillId="0" borderId="1" xfId="0" applyFont="1" applyBorder="1" applyAlignment="1">
      <alignment vertical="center" wrapText="1"/>
    </xf>
    <xf numFmtId="0" fontId="32" fillId="0" borderId="7" xfId="0" applyFont="1" applyBorder="1" applyAlignment="1">
      <alignment vertical="center" wrapText="1"/>
    </xf>
    <xf numFmtId="0" fontId="34" fillId="0" borderId="7" xfId="0" applyFont="1" applyFill="1" applyBorder="1" applyAlignment="1">
      <alignment horizontal="left" vertical="center" wrapText="1"/>
    </xf>
    <xf numFmtId="43" fontId="32" fillId="9" borderId="2" xfId="1" applyFont="1" applyFill="1" applyBorder="1" applyAlignment="1">
      <alignment horizontal="right" vertical="center"/>
    </xf>
    <xf numFmtId="43" fontId="32" fillId="0" borderId="2" xfId="1" applyFont="1" applyFill="1" applyBorder="1" applyAlignment="1">
      <alignment horizontal="right" vertical="center"/>
    </xf>
    <xf numFmtId="43" fontId="32" fillId="5" borderId="2" xfId="0" applyNumberFormat="1" applyFont="1" applyFill="1" applyBorder="1" applyAlignment="1">
      <alignment horizontal="right"/>
    </xf>
    <xf numFmtId="0" fontId="32" fillId="4" borderId="1" xfId="0" applyFont="1" applyFill="1" applyBorder="1" applyAlignment="1">
      <alignment vertical="center"/>
    </xf>
    <xf numFmtId="0" fontId="35" fillId="3" borderId="1" xfId="0" applyFont="1" applyFill="1" applyBorder="1"/>
    <xf numFmtId="0" fontId="32" fillId="3" borderId="15" xfId="0" applyFont="1" applyFill="1" applyBorder="1" applyAlignment="1">
      <alignment horizontal="center" vertical="center"/>
    </xf>
    <xf numFmtId="0" fontId="37" fillId="3" borderId="5" xfId="0" applyFont="1" applyFill="1" applyBorder="1" applyAlignment="1">
      <alignment horizontal="center" vertical="center"/>
    </xf>
    <xf numFmtId="43" fontId="35" fillId="0" borderId="4" xfId="1" applyFont="1" applyBorder="1" applyAlignment="1">
      <alignment horizontal="center" vertical="center"/>
    </xf>
    <xf numFmtId="43" fontId="53" fillId="0" borderId="4" xfId="1" applyFont="1" applyBorder="1" applyAlignment="1">
      <alignment horizontal="center" vertical="center"/>
    </xf>
    <xf numFmtId="0" fontId="35" fillId="0" borderId="1" xfId="0" applyFont="1" applyBorder="1" applyAlignment="1">
      <alignment vertical="center" wrapText="1"/>
    </xf>
    <xf numFmtId="0" fontId="35" fillId="0" borderId="1" xfId="0" applyFont="1" applyBorder="1" applyAlignment="1">
      <alignment vertical="center"/>
    </xf>
    <xf numFmtId="0" fontId="35" fillId="6" borderId="6" xfId="0" applyFont="1" applyFill="1" applyBorder="1" applyAlignment="1">
      <alignment horizontal="left" vertical="top" wrapText="1"/>
    </xf>
    <xf numFmtId="0" fontId="35" fillId="0" borderId="6" xfId="0" applyFont="1" applyBorder="1" applyAlignment="1">
      <alignment vertical="center"/>
    </xf>
    <xf numFmtId="0" fontId="35" fillId="0" borderId="16" xfId="0" applyFont="1" applyBorder="1"/>
    <xf numFmtId="43" fontId="32" fillId="9" borderId="4" xfId="1" applyFont="1" applyFill="1" applyBorder="1" applyAlignment="1">
      <alignment horizontal="right" vertical="center"/>
    </xf>
    <xf numFmtId="43" fontId="37" fillId="9" borderId="1" xfId="1" applyFont="1" applyFill="1" applyBorder="1" applyAlignment="1">
      <alignment horizontal="right" vertical="center"/>
    </xf>
    <xf numFmtId="43" fontId="32" fillId="0" borderId="4" xfId="0" applyNumberFormat="1" applyFont="1" applyFill="1" applyBorder="1" applyAlignment="1">
      <alignment horizontal="right"/>
    </xf>
    <xf numFmtId="43" fontId="37" fillId="0" borderId="4" xfId="0" applyNumberFormat="1" applyFont="1" applyFill="1" applyBorder="1" applyAlignment="1">
      <alignment horizontal="right"/>
    </xf>
    <xf numFmtId="43" fontId="32" fillId="5" borderId="4" xfId="0" applyNumberFormat="1" applyFont="1" applyFill="1" applyBorder="1" applyAlignment="1">
      <alignment horizontal="right"/>
    </xf>
    <xf numFmtId="43" fontId="37" fillId="5" borderId="1" xfId="0" applyNumberFormat="1" applyFont="1" applyFill="1" applyBorder="1" applyAlignment="1">
      <alignment horizontal="right"/>
    </xf>
    <xf numFmtId="0" fontId="33" fillId="6" borderId="4" xfId="4" applyFont="1" applyFill="1" applyBorder="1" applyAlignment="1">
      <alignment horizontal="center" vertical="center" wrapText="1"/>
    </xf>
    <xf numFmtId="0" fontId="33" fillId="6" borderId="15" xfId="4" applyFont="1" applyFill="1" applyBorder="1" applyAlignment="1">
      <alignment horizontal="center" vertical="center" wrapText="1"/>
    </xf>
    <xf numFmtId="0" fontId="38" fillId="4" borderId="9" xfId="0" applyFont="1" applyFill="1" applyBorder="1" applyAlignment="1">
      <alignment horizontal="center" vertical="center"/>
    </xf>
    <xf numFmtId="0" fontId="38" fillId="4" borderId="8" xfId="0" applyFont="1" applyFill="1" applyBorder="1" applyAlignment="1">
      <alignment horizontal="center" vertical="center"/>
    </xf>
    <xf numFmtId="0" fontId="32" fillId="0" borderId="0" xfId="0" applyFont="1" applyFill="1" applyBorder="1" applyAlignment="1">
      <alignment horizontal="left"/>
    </xf>
    <xf numFmtId="43" fontId="32" fillId="0" borderId="0" xfId="0" applyNumberFormat="1" applyFont="1" applyFill="1" applyBorder="1" applyAlignment="1">
      <alignment horizontal="center"/>
    </xf>
    <xf numFmtId="43" fontId="32" fillId="0" borderId="0" xfId="0" applyNumberFormat="1" applyFont="1" applyFill="1" applyBorder="1" applyAlignment="1">
      <alignment horizontal="right"/>
    </xf>
    <xf numFmtId="43" fontId="57" fillId="0" borderId="0" xfId="0" applyNumberFormat="1" applyFont="1" applyFill="1" applyBorder="1" applyAlignment="1">
      <alignment horizontal="right"/>
    </xf>
    <xf numFmtId="43" fontId="58" fillId="0" borderId="0" xfId="0" applyNumberFormat="1" applyFont="1" applyFill="1" applyBorder="1" applyAlignment="1">
      <alignment horizontal="right"/>
    </xf>
    <xf numFmtId="43" fontId="35" fillId="6" borderId="15" xfId="1" applyFont="1" applyFill="1" applyBorder="1" applyAlignment="1">
      <alignment horizontal="center" vertical="center"/>
    </xf>
    <xf numFmtId="43" fontId="35" fillId="6" borderId="5" xfId="1" applyFont="1" applyFill="1" applyBorder="1" applyAlignment="1">
      <alignment horizontal="center" vertical="center"/>
    </xf>
    <xf numFmtId="43" fontId="53" fillId="6" borderId="5" xfId="1" applyFont="1" applyFill="1" applyBorder="1" applyAlignment="1">
      <alignment horizontal="center" vertical="center"/>
    </xf>
    <xf numFmtId="43" fontId="32" fillId="5" borderId="4" xfId="1" applyFont="1" applyFill="1" applyBorder="1" applyAlignment="1">
      <alignment horizontal="center" vertical="center"/>
    </xf>
    <xf numFmtId="43" fontId="37" fillId="5" borderId="4" xfId="1" applyFont="1" applyFill="1" applyBorder="1" applyAlignment="1">
      <alignment horizontal="center" vertical="center"/>
    </xf>
    <xf numFmtId="43" fontId="53" fillId="6" borderId="15" xfId="1" applyFont="1" applyFill="1" applyBorder="1" applyAlignment="1">
      <alignment horizontal="center" vertical="center"/>
    </xf>
    <xf numFmtId="43" fontId="32" fillId="0" borderId="4" xfId="1" applyFont="1" applyBorder="1" applyAlignment="1">
      <alignment horizontal="center" vertical="center"/>
    </xf>
    <xf numFmtId="43" fontId="32" fillId="0" borderId="1" xfId="1" applyFont="1" applyBorder="1" applyAlignment="1">
      <alignment horizontal="center" vertical="center"/>
    </xf>
    <xf numFmtId="43" fontId="37" fillId="0" borderId="1" xfId="1" applyFont="1" applyBorder="1" applyAlignment="1">
      <alignment horizontal="center" vertical="center"/>
    </xf>
    <xf numFmtId="0" fontId="35" fillId="0" borderId="6" xfId="0" applyFont="1" applyFill="1" applyBorder="1" applyAlignment="1">
      <alignment horizontal="left" vertical="center" wrapText="1"/>
    </xf>
    <xf numFmtId="0" fontId="33" fillId="0" borderId="2" xfId="0" applyFont="1" applyFill="1" applyBorder="1" applyAlignment="1">
      <alignment horizontal="right" vertical="center" wrapText="1"/>
    </xf>
    <xf numFmtId="0" fontId="33" fillId="0" borderId="3" xfId="0" applyFont="1" applyFill="1" applyBorder="1" applyAlignment="1">
      <alignment horizontal="right" vertical="center" wrapText="1"/>
    </xf>
    <xf numFmtId="0" fontId="33" fillId="0" borderId="4" xfId="0" applyFont="1" applyFill="1" applyBorder="1" applyAlignment="1">
      <alignment horizontal="right" vertical="center" wrapText="1"/>
    </xf>
    <xf numFmtId="0" fontId="34" fillId="0" borderId="5" xfId="0" applyFont="1" applyFill="1" applyBorder="1" applyAlignment="1">
      <alignment horizontal="left" vertical="center" wrapText="1"/>
    </xf>
    <xf numFmtId="0" fontId="34" fillId="0" borderId="6" xfId="0" applyFont="1" applyFill="1" applyBorder="1" applyAlignment="1">
      <alignment horizontal="left" vertical="center" wrapText="1"/>
    </xf>
    <xf numFmtId="0" fontId="34" fillId="0" borderId="9" xfId="0" applyFont="1" applyFill="1" applyBorder="1" applyAlignment="1">
      <alignment horizontal="left" vertical="center" wrapText="1"/>
    </xf>
    <xf numFmtId="0" fontId="33" fillId="0" borderId="11" xfId="0" applyFont="1" applyFill="1" applyBorder="1" applyAlignment="1">
      <alignment horizontal="right" vertical="center" wrapText="1"/>
    </xf>
    <xf numFmtId="0" fontId="33" fillId="0" borderId="12" xfId="0" applyFont="1" applyFill="1" applyBorder="1" applyAlignment="1">
      <alignment horizontal="right" vertical="center" wrapText="1"/>
    </xf>
    <xf numFmtId="0" fontId="33" fillId="0" borderId="13" xfId="0" applyFont="1" applyFill="1" applyBorder="1" applyAlignment="1">
      <alignment horizontal="right" vertical="center" wrapText="1"/>
    </xf>
    <xf numFmtId="0" fontId="34" fillId="0" borderId="1" xfId="0" applyFont="1" applyFill="1" applyBorder="1" applyAlignment="1">
      <alignment horizontal="left" vertical="center" wrapText="1"/>
    </xf>
    <xf numFmtId="0" fontId="34" fillId="0" borderId="1" xfId="0" applyFont="1" applyFill="1" applyBorder="1" applyAlignment="1">
      <alignment vertical="center" wrapText="1"/>
    </xf>
    <xf numFmtId="43" fontId="34" fillId="0" borderId="1" xfId="1" applyFont="1" applyFill="1" applyBorder="1" applyAlignment="1">
      <alignment horizontal="center" vertical="center" wrapText="1"/>
    </xf>
    <xf numFmtId="0" fontId="32" fillId="0" borderId="1" xfId="0" applyFont="1" applyFill="1" applyBorder="1" applyAlignment="1">
      <alignment horizontal="center" vertical="center" wrapText="1"/>
    </xf>
    <xf numFmtId="0" fontId="34" fillId="0" borderId="1" xfId="0" applyFont="1" applyFill="1" applyBorder="1" applyAlignment="1">
      <alignment horizontal="center" vertical="center" wrapText="1"/>
    </xf>
    <xf numFmtId="0" fontId="33" fillId="0" borderId="1" xfId="1" applyNumberFormat="1" applyFont="1" applyFill="1" applyBorder="1" applyAlignment="1">
      <alignment horizontal="center" vertical="center" wrapText="1"/>
    </xf>
    <xf numFmtId="43" fontId="33" fillId="0" borderId="1" xfId="1" applyFont="1" applyFill="1" applyBorder="1" applyAlignment="1">
      <alignment horizontal="center" vertical="center" wrapText="1"/>
    </xf>
    <xf numFmtId="0" fontId="32" fillId="0" borderId="0" xfId="0" applyFont="1" applyAlignment="1">
      <alignment horizontal="right"/>
    </xf>
    <xf numFmtId="0" fontId="33"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4" fillId="10" borderId="2" xfId="0" applyFont="1" applyFill="1" applyBorder="1" applyAlignment="1">
      <alignment horizontal="center" vertical="center" wrapText="1"/>
    </xf>
    <xf numFmtId="0" fontId="4" fillId="10" borderId="3" xfId="0" applyFont="1" applyFill="1" applyBorder="1" applyAlignment="1">
      <alignment horizontal="center" vertical="center" wrapText="1"/>
    </xf>
    <xf numFmtId="0" fontId="4" fillId="10" borderId="4" xfId="0" applyFont="1" applyFill="1" applyBorder="1" applyAlignment="1">
      <alignment horizontal="center" vertical="center" wrapText="1"/>
    </xf>
    <xf numFmtId="0" fontId="19" fillId="0" borderId="0" xfId="5" applyFont="1" applyAlignment="1">
      <alignment horizontal="center" vertical="center" readingOrder="1"/>
    </xf>
    <xf numFmtId="0" fontId="11" fillId="0" borderId="1" xfId="0" applyFont="1" applyBorder="1" applyAlignment="1">
      <alignment horizontal="center"/>
    </xf>
    <xf numFmtId="0" fontId="11" fillId="0" borderId="23" xfId="0" applyFont="1" applyBorder="1" applyAlignment="1">
      <alignment horizontal="center"/>
    </xf>
    <xf numFmtId="0" fontId="11" fillId="0" borderId="24" xfId="0" applyFont="1" applyBorder="1" applyAlignment="1">
      <alignment horizontal="center"/>
    </xf>
    <xf numFmtId="0" fontId="32" fillId="0" borderId="1" xfId="0" applyFont="1" applyFill="1" applyBorder="1" applyAlignment="1">
      <alignment horizontal="center" vertical="center"/>
    </xf>
    <xf numFmtId="0" fontId="32" fillId="10" borderId="1" xfId="0" applyFont="1" applyFill="1" applyBorder="1" applyAlignment="1">
      <alignment horizontal="center"/>
    </xf>
    <xf numFmtId="0" fontId="11" fillId="0" borderId="0" xfId="0" applyFont="1" applyBorder="1" applyAlignment="1">
      <alignment horizontal="right"/>
    </xf>
    <xf numFmtId="0" fontId="32" fillId="0" borderId="1" xfId="0" applyFont="1" applyFill="1" applyBorder="1" applyAlignment="1">
      <alignment horizontal="center"/>
    </xf>
    <xf numFmtId="0" fontId="32" fillId="2" borderId="1" xfId="0" applyFont="1" applyFill="1" applyBorder="1" applyAlignment="1">
      <alignment horizontal="right"/>
    </xf>
    <xf numFmtId="0" fontId="33" fillId="2" borderId="1" xfId="0" applyFont="1" applyFill="1" applyBorder="1" applyAlignment="1">
      <alignment horizontal="right"/>
    </xf>
    <xf numFmtId="0" fontId="32" fillId="0" borderId="0" xfId="0" applyFont="1" applyFill="1" applyBorder="1" applyAlignment="1">
      <alignment horizontal="center" vertical="center" wrapText="1"/>
    </xf>
    <xf numFmtId="0" fontId="33" fillId="0" borderId="2" xfId="0" applyFont="1" applyFill="1" applyBorder="1" applyAlignment="1">
      <alignment horizontal="left"/>
    </xf>
    <xf numFmtId="0" fontId="33" fillId="0" borderId="3" xfId="0" applyFont="1" applyFill="1" applyBorder="1" applyAlignment="1">
      <alignment horizontal="left"/>
    </xf>
    <xf numFmtId="0" fontId="33" fillId="0" borderId="4" xfId="0" applyFont="1" applyFill="1" applyBorder="1" applyAlignment="1">
      <alignment horizontal="left"/>
    </xf>
    <xf numFmtId="0" fontId="46" fillId="0" borderId="2" xfId="5" applyFont="1" applyFill="1" applyBorder="1" applyAlignment="1">
      <alignment horizontal="center" vertical="center"/>
    </xf>
    <xf numFmtId="0" fontId="46" fillId="0" borderId="3" xfId="5" applyFont="1" applyFill="1" applyBorder="1" applyAlignment="1">
      <alignment horizontal="center" vertical="center"/>
    </xf>
    <xf numFmtId="0" fontId="46" fillId="0" borderId="4" xfId="5" applyFont="1" applyFill="1" applyBorder="1" applyAlignment="1">
      <alignment horizontal="center" vertical="center"/>
    </xf>
    <xf numFmtId="0" fontId="11" fillId="0" borderId="12" xfId="0" applyFont="1" applyBorder="1" applyAlignment="1">
      <alignment horizontal="center"/>
    </xf>
    <xf numFmtId="0" fontId="39" fillId="12" borderId="5" xfId="0" applyFont="1" applyFill="1" applyBorder="1" applyAlignment="1">
      <alignment horizontal="center"/>
    </xf>
    <xf numFmtId="0" fontId="39" fillId="12" borderId="6" xfId="0" applyFont="1" applyFill="1" applyBorder="1" applyAlignment="1">
      <alignment horizontal="center"/>
    </xf>
    <xf numFmtId="0" fontId="45" fillId="11" borderId="5" xfId="0" applyFont="1" applyFill="1" applyBorder="1" applyAlignment="1">
      <alignment horizontal="center" vertical="center"/>
    </xf>
    <xf numFmtId="0" fontId="45" fillId="11" borderId="6" xfId="0" applyFont="1" applyFill="1" applyBorder="1" applyAlignment="1">
      <alignment horizontal="center" vertical="center"/>
    </xf>
    <xf numFmtId="0" fontId="45" fillId="11" borderId="10" xfId="0" applyFont="1" applyFill="1" applyBorder="1" applyAlignment="1">
      <alignment horizontal="center" vertical="center"/>
    </xf>
    <xf numFmtId="0" fontId="45" fillId="11" borderId="0" xfId="0" applyFont="1" applyFill="1" applyBorder="1" applyAlignment="1">
      <alignment horizontal="center" vertical="center"/>
    </xf>
    <xf numFmtId="0" fontId="32" fillId="5" borderId="2" xfId="0" applyFont="1" applyFill="1" applyBorder="1" applyAlignment="1">
      <alignment horizontal="left"/>
    </xf>
    <xf numFmtId="0" fontId="32" fillId="5" borderId="3" xfId="0" applyFont="1" applyFill="1" applyBorder="1" applyAlignment="1">
      <alignment horizontal="left"/>
    </xf>
    <xf numFmtId="0" fontId="32" fillId="5" borderId="4" xfId="0" applyFont="1" applyFill="1" applyBorder="1" applyAlignment="1">
      <alignment horizontal="left"/>
    </xf>
    <xf numFmtId="0" fontId="59" fillId="0" borderId="1" xfId="0" applyFont="1" applyFill="1" applyBorder="1" applyAlignment="1">
      <alignment horizontal="center" vertical="center"/>
    </xf>
    <xf numFmtId="0" fontId="47" fillId="0" borderId="1" xfId="0" applyFont="1" applyFill="1" applyBorder="1" applyAlignment="1">
      <alignment horizontal="center" vertical="center" wrapText="1"/>
    </xf>
    <xf numFmtId="0" fontId="47" fillId="0" borderId="2" xfId="0" applyFont="1" applyFill="1" applyBorder="1" applyAlignment="1">
      <alignment horizontal="center" vertical="center" wrapText="1"/>
    </xf>
    <xf numFmtId="0" fontId="47" fillId="0" borderId="3" xfId="0" applyFont="1" applyFill="1" applyBorder="1" applyAlignment="1">
      <alignment horizontal="center" vertical="center" wrapText="1"/>
    </xf>
    <xf numFmtId="0" fontId="47" fillId="0" borderId="4" xfId="0" applyFont="1" applyFill="1" applyBorder="1" applyAlignment="1">
      <alignment horizontal="center" vertical="center" wrapText="1"/>
    </xf>
    <xf numFmtId="0" fontId="34" fillId="0" borderId="27" xfId="0" applyFont="1" applyBorder="1" applyAlignment="1">
      <alignment horizontal="center" vertical="center" wrapText="1"/>
    </xf>
    <xf numFmtId="0" fontId="34" fillId="0" borderId="25" xfId="0" applyFont="1" applyBorder="1" applyAlignment="1">
      <alignment horizontal="center" vertical="center" wrapText="1"/>
    </xf>
    <xf numFmtId="0" fontId="34" fillId="0" borderId="30" xfId="0" applyFont="1" applyBorder="1" applyAlignment="1">
      <alignment horizontal="center" vertical="center" wrapText="1"/>
    </xf>
    <xf numFmtId="0" fontId="34" fillId="0" borderId="5" xfId="0" applyFont="1" applyBorder="1" applyAlignment="1">
      <alignment horizontal="left" vertical="center" wrapText="1"/>
    </xf>
    <xf numFmtId="0" fontId="34" fillId="0" borderId="9" xfId="0" applyFont="1" applyBorder="1" applyAlignment="1">
      <alignment horizontal="left" vertical="center" wrapText="1"/>
    </xf>
    <xf numFmtId="0" fontId="34" fillId="0" borderId="6" xfId="0" applyFont="1" applyBorder="1" applyAlignment="1">
      <alignment horizontal="left" vertical="center" wrapText="1"/>
    </xf>
    <xf numFmtId="0" fontId="32" fillId="9" borderId="2" xfId="0" applyFont="1" applyFill="1" applyBorder="1" applyAlignment="1">
      <alignment horizontal="left" vertical="center"/>
    </xf>
    <xf numFmtId="0" fontId="32" fillId="9" borderId="3" xfId="0" applyFont="1" applyFill="1" applyBorder="1" applyAlignment="1">
      <alignment horizontal="left" vertical="center"/>
    </xf>
    <xf numFmtId="0" fontId="32" fillId="9" borderId="4" xfId="0" applyFont="1" applyFill="1" applyBorder="1" applyAlignment="1">
      <alignment horizontal="left" vertical="center"/>
    </xf>
    <xf numFmtId="0" fontId="32" fillId="0" borderId="2" xfId="0" applyFont="1" applyBorder="1" applyAlignment="1">
      <alignment horizontal="left"/>
    </xf>
    <xf numFmtId="0" fontId="32" fillId="0" borderId="3" xfId="0" applyFont="1" applyBorder="1" applyAlignment="1">
      <alignment horizontal="left"/>
    </xf>
    <xf numFmtId="0" fontId="32" fillId="0" borderId="4" xfId="0" applyFont="1" applyBorder="1" applyAlignment="1">
      <alignment horizontal="left"/>
    </xf>
    <xf numFmtId="0" fontId="33" fillId="3" borderId="2" xfId="0" applyFont="1" applyFill="1" applyBorder="1" applyAlignment="1">
      <alignment horizontal="left" vertical="center"/>
    </xf>
    <xf numFmtId="0" fontId="33" fillId="3" borderId="3" xfId="0" applyFont="1" applyFill="1" applyBorder="1" applyAlignment="1">
      <alignment horizontal="left" vertical="center"/>
    </xf>
    <xf numFmtId="0" fontId="32" fillId="9" borderId="31" xfId="0" applyFont="1" applyFill="1" applyBorder="1" applyAlignment="1">
      <alignment horizontal="left" vertical="center"/>
    </xf>
    <xf numFmtId="0" fontId="32" fillId="9" borderId="26" xfId="0" applyFont="1" applyFill="1" applyBorder="1" applyAlignment="1">
      <alignment horizontal="left" vertical="center"/>
    </xf>
    <xf numFmtId="0" fontId="32" fillId="9" borderId="32" xfId="0" applyFont="1" applyFill="1" applyBorder="1" applyAlignment="1">
      <alignment horizontal="left" vertical="center"/>
    </xf>
    <xf numFmtId="0" fontId="32" fillId="9" borderId="2" xfId="0" applyFont="1" applyFill="1" applyBorder="1" applyAlignment="1">
      <alignment horizontal="left" vertical="center" wrapText="1"/>
    </xf>
    <xf numFmtId="0" fontId="32" fillId="9" borderId="3" xfId="0" applyFont="1" applyFill="1" applyBorder="1" applyAlignment="1">
      <alignment horizontal="left" vertical="center" wrapText="1"/>
    </xf>
    <xf numFmtId="0" fontId="32" fillId="9" borderId="4" xfId="0" applyFont="1" applyFill="1" applyBorder="1" applyAlignment="1">
      <alignment horizontal="left" vertical="center" wrapText="1"/>
    </xf>
    <xf numFmtId="0" fontId="32" fillId="5" borderId="1" xfId="0" applyFont="1" applyFill="1" applyBorder="1" applyAlignment="1">
      <alignment horizontal="left"/>
    </xf>
    <xf numFmtId="0" fontId="32" fillId="4" borderId="2" xfId="0" applyFont="1" applyFill="1" applyBorder="1" applyAlignment="1">
      <alignment horizontal="center" vertical="center"/>
    </xf>
    <xf numFmtId="0" fontId="32" fillId="4" borderId="3" xfId="0" applyFont="1" applyFill="1" applyBorder="1" applyAlignment="1">
      <alignment horizontal="center" vertical="center"/>
    </xf>
    <xf numFmtId="0" fontId="32" fillId="4" borderId="4" xfId="0" applyFont="1" applyFill="1" applyBorder="1" applyAlignment="1">
      <alignment horizontal="center" vertical="center"/>
    </xf>
    <xf numFmtId="0" fontId="33" fillId="3" borderId="4" xfId="0" applyFont="1" applyFill="1" applyBorder="1" applyAlignment="1">
      <alignment horizontal="left" vertical="center"/>
    </xf>
    <xf numFmtId="0" fontId="38" fillId="4" borderId="2" xfId="0" applyFont="1" applyFill="1" applyBorder="1" applyAlignment="1">
      <alignment horizontal="center" vertical="center"/>
    </xf>
    <xf numFmtId="0" fontId="38" fillId="4" borderId="3" xfId="0" applyFont="1" applyFill="1" applyBorder="1" applyAlignment="1">
      <alignment horizontal="center" vertical="center"/>
    </xf>
    <xf numFmtId="0" fontId="38" fillId="4" borderId="4" xfId="0" applyFont="1" applyFill="1" applyBorder="1" applyAlignment="1">
      <alignment horizontal="center" vertical="center"/>
    </xf>
    <xf numFmtId="0" fontId="38" fillId="4" borderId="11" xfId="0" applyFont="1" applyFill="1" applyBorder="1" applyAlignment="1">
      <alignment horizontal="center" vertical="center"/>
    </xf>
    <xf numFmtId="0" fontId="38" fillId="4" borderId="12" xfId="0" applyFont="1" applyFill="1" applyBorder="1" applyAlignment="1">
      <alignment horizontal="center" vertical="center"/>
    </xf>
    <xf numFmtId="0" fontId="38" fillId="4" borderId="13" xfId="0" applyFont="1" applyFill="1" applyBorder="1" applyAlignment="1">
      <alignment horizontal="center" vertical="center"/>
    </xf>
    <xf numFmtId="0" fontId="32" fillId="9" borderId="11" xfId="0" applyFont="1" applyFill="1" applyBorder="1" applyAlignment="1">
      <alignment horizontal="left" vertical="center"/>
    </xf>
    <xf numFmtId="0" fontId="32" fillId="9" borderId="12" xfId="0" applyFont="1" applyFill="1" applyBorder="1" applyAlignment="1">
      <alignment horizontal="left" vertical="center"/>
    </xf>
    <xf numFmtId="0" fontId="32" fillId="9" borderId="13" xfId="0" applyFont="1" applyFill="1" applyBorder="1" applyAlignment="1">
      <alignment horizontal="left" vertical="center"/>
    </xf>
    <xf numFmtId="43" fontId="35" fillId="0" borderId="5" xfId="1" applyFont="1" applyFill="1" applyBorder="1" applyAlignment="1">
      <alignment horizontal="center" vertical="center"/>
    </xf>
    <xf numFmtId="43" fontId="35" fillId="0" borderId="6" xfId="1" applyFont="1" applyFill="1" applyBorder="1" applyAlignment="1">
      <alignment horizontal="center" vertical="center"/>
    </xf>
    <xf numFmtId="0" fontId="34" fillId="0" borderId="5" xfId="0" applyFont="1" applyFill="1" applyBorder="1" applyAlignment="1">
      <alignment horizontal="center" vertical="center" wrapText="1"/>
    </xf>
    <xf numFmtId="0" fontId="34" fillId="0" borderId="6" xfId="0" applyFont="1" applyFill="1" applyBorder="1" applyAlignment="1">
      <alignment horizontal="center" vertical="center" wrapText="1"/>
    </xf>
    <xf numFmtId="0" fontId="34" fillId="0" borderId="5" xfId="0" applyFont="1" applyBorder="1" applyAlignment="1">
      <alignment horizontal="center" vertical="center" wrapText="1"/>
    </xf>
    <xf numFmtId="0" fontId="34" fillId="0" borderId="6" xfId="0" applyFont="1" applyBorder="1" applyAlignment="1">
      <alignment horizontal="center" vertical="center" wrapText="1"/>
    </xf>
    <xf numFmtId="9" fontId="34" fillId="0" borderId="5" xfId="2" applyFont="1" applyFill="1" applyBorder="1" applyAlignment="1">
      <alignment horizontal="center" vertical="center" wrapText="1"/>
    </xf>
    <xf numFmtId="9" fontId="34" fillId="0" borderId="6" xfId="2" applyFont="1" applyFill="1" applyBorder="1" applyAlignment="1">
      <alignment horizontal="center" vertical="center" wrapText="1"/>
    </xf>
    <xf numFmtId="0" fontId="33" fillId="0" borderId="14" xfId="0" applyFont="1" applyBorder="1" applyAlignment="1">
      <alignment horizontal="center" vertical="center" wrapText="1"/>
    </xf>
    <xf numFmtId="0" fontId="34" fillId="0" borderId="11" xfId="0" applyFont="1" applyBorder="1" applyAlignment="1">
      <alignment horizontal="center" vertical="center" wrapText="1"/>
    </xf>
    <xf numFmtId="43" fontId="34" fillId="0" borderId="5" xfId="1" applyFont="1" applyFill="1" applyBorder="1" applyAlignment="1">
      <alignment horizontal="center" vertical="center" wrapText="1"/>
    </xf>
    <xf numFmtId="43" fontId="34" fillId="0" borderId="6" xfId="1" applyFont="1" applyFill="1" applyBorder="1" applyAlignment="1">
      <alignment horizontal="center" vertical="center" wrapText="1"/>
    </xf>
    <xf numFmtId="43" fontId="34" fillId="0" borderId="5" xfId="1" applyFont="1" applyFill="1" applyBorder="1" applyAlignment="1">
      <alignment horizontal="center" vertical="center"/>
    </xf>
    <xf numFmtId="43" fontId="34" fillId="0" borderId="6" xfId="1" applyFont="1" applyFill="1" applyBorder="1" applyAlignment="1">
      <alignment horizontal="center" vertical="center"/>
    </xf>
    <xf numFmtId="0" fontId="33" fillId="0" borderId="14" xfId="0" applyFont="1" applyFill="1" applyBorder="1" applyAlignment="1">
      <alignment horizontal="center" vertical="center" wrapText="1"/>
    </xf>
    <xf numFmtId="0" fontId="33" fillId="0" borderId="11" xfId="0" applyFont="1" applyFill="1" applyBorder="1" applyAlignment="1">
      <alignment horizontal="center" vertical="center" wrapText="1"/>
    </xf>
    <xf numFmtId="43" fontId="55" fillId="0" borderId="5" xfId="1" applyFont="1" applyFill="1" applyBorder="1" applyAlignment="1">
      <alignment horizontal="center" vertical="center"/>
    </xf>
    <xf numFmtId="43" fontId="55" fillId="0" borderId="9" xfId="1" applyFont="1" applyFill="1" applyBorder="1" applyAlignment="1">
      <alignment horizontal="center" vertical="center"/>
    </xf>
    <xf numFmtId="43" fontId="55" fillId="0" borderId="6" xfId="1" applyFont="1" applyFill="1" applyBorder="1" applyAlignment="1">
      <alignment horizontal="center" vertical="center"/>
    </xf>
    <xf numFmtId="0" fontId="34" fillId="0" borderId="11" xfId="0" applyFont="1" applyBorder="1" applyAlignment="1">
      <alignment horizontal="left" vertical="center" wrapText="1"/>
    </xf>
    <xf numFmtId="0" fontId="34" fillId="0" borderId="12" xfId="0" applyFont="1" applyBorder="1" applyAlignment="1">
      <alignment horizontal="left" vertical="center" wrapText="1"/>
    </xf>
    <xf numFmtId="0" fontId="34" fillId="0" borderId="13" xfId="0" applyFont="1" applyBorder="1" applyAlignment="1">
      <alignment horizontal="left" vertical="center" wrapText="1"/>
    </xf>
    <xf numFmtId="43" fontId="33" fillId="0" borderId="14" xfId="4" applyNumberFormat="1" applyFont="1" applyFill="1" applyBorder="1" applyAlignment="1">
      <alignment horizontal="center" vertical="center" wrapText="1"/>
    </xf>
    <xf numFmtId="0" fontId="34" fillId="0" borderId="5" xfId="0" applyFont="1" applyFill="1" applyBorder="1" applyAlignment="1">
      <alignment vertical="center" wrapText="1"/>
    </xf>
    <xf numFmtId="0" fontId="34" fillId="0" borderId="6" xfId="0" applyFont="1" applyBorder="1" applyAlignment="1">
      <alignment vertical="center" wrapText="1"/>
    </xf>
    <xf numFmtId="43" fontId="56" fillId="0" borderId="5" xfId="1" applyFont="1" applyFill="1" applyBorder="1" applyAlignment="1">
      <alignment horizontal="center" vertical="center"/>
    </xf>
    <xf numFmtId="43" fontId="56" fillId="0" borderId="9" xfId="1" applyFont="1" applyFill="1" applyBorder="1" applyAlignment="1">
      <alignment horizontal="center" vertical="center"/>
    </xf>
    <xf numFmtId="43" fontId="56" fillId="0" borderId="6" xfId="1" applyFont="1" applyFill="1" applyBorder="1" applyAlignment="1">
      <alignment horizontal="center" vertical="center"/>
    </xf>
    <xf numFmtId="0" fontId="34" fillId="0" borderId="1" xfId="0" applyFont="1" applyBorder="1" applyAlignment="1">
      <alignment horizontal="left" vertical="center" wrapText="1"/>
    </xf>
    <xf numFmtId="0" fontId="33" fillId="0" borderId="1" xfId="0" applyFont="1" applyBorder="1" applyAlignment="1">
      <alignment horizontal="left" vertical="center" wrapText="1"/>
    </xf>
    <xf numFmtId="0" fontId="34" fillId="0" borderId="2" xfId="0" applyFont="1" applyFill="1" applyBorder="1" applyAlignment="1">
      <alignment horizontal="left" vertical="center" wrapText="1"/>
    </xf>
    <xf numFmtId="0" fontId="34" fillId="0" borderId="4" xfId="0" applyFont="1" applyFill="1" applyBorder="1" applyAlignment="1">
      <alignment vertical="center" wrapText="1"/>
    </xf>
    <xf numFmtId="0" fontId="34" fillId="0" borderId="9" xfId="0" applyFont="1" applyBorder="1" applyAlignment="1">
      <alignment horizontal="center" vertical="center" wrapText="1"/>
    </xf>
    <xf numFmtId="0" fontId="34" fillId="0" borderId="2" xfId="0" applyFont="1" applyBorder="1" applyAlignment="1">
      <alignment horizontal="left" vertical="center" wrapText="1"/>
    </xf>
    <xf numFmtId="0" fontId="34" fillId="0" borderId="3" xfId="0" applyFont="1" applyBorder="1" applyAlignment="1">
      <alignment horizontal="left" vertical="center" wrapText="1"/>
    </xf>
    <xf numFmtId="0" fontId="34" fillId="0" borderId="4" xfId="0" applyFont="1" applyBorder="1" applyAlignment="1">
      <alignment horizontal="left" vertical="center" wrapText="1"/>
    </xf>
    <xf numFmtId="0" fontId="33" fillId="4" borderId="3" xfId="0" applyFont="1" applyFill="1" applyBorder="1" applyAlignment="1">
      <alignment horizontal="center" vertical="center"/>
    </xf>
    <xf numFmtId="0" fontId="33" fillId="4" borderId="4" xfId="0" applyFont="1" applyFill="1" applyBorder="1" applyAlignment="1">
      <alignment horizontal="center" vertical="center"/>
    </xf>
    <xf numFmtId="0" fontId="34" fillId="0" borderId="1" xfId="4" applyFont="1" applyFill="1" applyBorder="1" applyAlignment="1">
      <alignment horizontal="left" vertical="center" wrapText="1"/>
    </xf>
    <xf numFmtId="9" fontId="34" fillId="0" borderId="5" xfId="0" applyNumberFormat="1" applyFont="1" applyFill="1" applyBorder="1" applyAlignment="1">
      <alignment horizontal="center" vertical="center" wrapText="1"/>
    </xf>
    <xf numFmtId="9" fontId="34" fillId="0" borderId="6" xfId="0" applyNumberFormat="1" applyFont="1" applyFill="1" applyBorder="1" applyAlignment="1">
      <alignment horizontal="center" vertical="center" wrapText="1"/>
    </xf>
    <xf numFmtId="43" fontId="34" fillId="0" borderId="5" xfId="1" applyFont="1" applyBorder="1" applyAlignment="1">
      <alignment horizontal="center" vertical="center" wrapText="1"/>
    </xf>
    <xf numFmtId="43" fontId="34" fillId="0" borderId="6" xfId="1" applyFont="1" applyBorder="1" applyAlignment="1">
      <alignment horizontal="center" vertical="center" wrapText="1"/>
    </xf>
    <xf numFmtId="0" fontId="33" fillId="0" borderId="5" xfId="0" applyFont="1" applyBorder="1" applyAlignment="1">
      <alignment horizontal="left" vertical="center" wrapText="1"/>
    </xf>
    <xf numFmtId="0" fontId="33" fillId="0" borderId="6" xfId="0" applyFont="1" applyBorder="1" applyAlignment="1">
      <alignment horizontal="left" vertical="center" wrapText="1"/>
    </xf>
    <xf numFmtId="0" fontId="34" fillId="0" borderId="14" xfId="0" applyFont="1" applyBorder="1" applyAlignment="1">
      <alignment horizontal="left" vertical="center" wrapText="1"/>
    </xf>
    <xf numFmtId="0" fontId="34" fillId="0" borderId="10" xfId="0" applyFont="1" applyBorder="1" applyAlignment="1">
      <alignment horizontal="left" vertical="center" wrapText="1"/>
    </xf>
    <xf numFmtId="0" fontId="33" fillId="0" borderId="2" xfId="0" applyFont="1" applyBorder="1" applyAlignment="1">
      <alignment horizontal="left" vertical="center" wrapText="1"/>
    </xf>
    <xf numFmtId="0" fontId="33" fillId="0" borderId="3" xfId="0" applyFont="1" applyBorder="1" applyAlignment="1">
      <alignment horizontal="left" vertical="center" wrapText="1"/>
    </xf>
    <xf numFmtId="0" fontId="33" fillId="0" borderId="4" xfId="0" applyFont="1" applyBorder="1" applyAlignment="1">
      <alignment horizontal="left" vertical="center" wrapText="1"/>
    </xf>
    <xf numFmtId="0" fontId="34" fillId="0" borderId="6" xfId="0" applyFont="1" applyFill="1" applyBorder="1" applyAlignment="1">
      <alignment vertical="center" wrapText="1"/>
    </xf>
    <xf numFmtId="0" fontId="34" fillId="0" borderId="14" xfId="0" applyFont="1" applyFill="1" applyBorder="1" applyAlignment="1">
      <alignment horizontal="left" vertical="center" wrapText="1"/>
    </xf>
    <xf numFmtId="0" fontId="34" fillId="0" borderId="16" xfId="0" applyFont="1" applyFill="1" applyBorder="1" applyAlignment="1">
      <alignment horizontal="left" vertical="center" wrapText="1"/>
    </xf>
    <xf numFmtId="0" fontId="34" fillId="0" borderId="15" xfId="0" applyFont="1" applyFill="1" applyBorder="1" applyAlignment="1">
      <alignment horizontal="left" vertical="center" wrapText="1"/>
    </xf>
    <xf numFmtId="0" fontId="33" fillId="0" borderId="16" xfId="0" applyFont="1" applyBorder="1" applyAlignment="1">
      <alignment horizontal="center" vertical="center" wrapText="1"/>
    </xf>
    <xf numFmtId="0" fontId="33" fillId="0" borderId="15" xfId="0" applyFont="1" applyBorder="1" applyAlignment="1">
      <alignment horizontal="center" vertical="center" wrapText="1"/>
    </xf>
    <xf numFmtId="0" fontId="33" fillId="3" borderId="11" xfId="0" applyFont="1" applyFill="1" applyBorder="1" applyAlignment="1">
      <alignment horizontal="left" vertical="center"/>
    </xf>
    <xf numFmtId="0" fontId="33" fillId="3" borderId="12" xfId="0" applyFont="1" applyFill="1" applyBorder="1" applyAlignment="1">
      <alignment horizontal="left" vertical="center"/>
    </xf>
    <xf numFmtId="0" fontId="33" fillId="3" borderId="13" xfId="0" applyFont="1" applyFill="1" applyBorder="1" applyAlignment="1">
      <alignment horizontal="left" vertical="center"/>
    </xf>
    <xf numFmtId="43" fontId="34" fillId="0" borderId="5" xfId="1" applyFont="1" applyBorder="1" applyAlignment="1">
      <alignment horizontal="center" vertical="center"/>
    </xf>
    <xf numFmtId="43" fontId="34" fillId="0" borderId="9" xfId="1" applyFont="1" applyBorder="1" applyAlignment="1">
      <alignment horizontal="center" vertical="center"/>
    </xf>
    <xf numFmtId="43" fontId="34" fillId="0" borderId="6" xfId="1" applyFont="1" applyBorder="1" applyAlignment="1">
      <alignment horizontal="center" vertical="center"/>
    </xf>
    <xf numFmtId="0" fontId="42" fillId="0" borderId="1" xfId="0" applyFont="1" applyBorder="1" applyAlignment="1">
      <alignment horizontal="center" vertical="center" wrapText="1"/>
    </xf>
    <xf numFmtId="0" fontId="33" fillId="0" borderId="5" xfId="0" applyFont="1" applyFill="1" applyBorder="1" applyAlignment="1">
      <alignment horizontal="center" vertical="center" wrapText="1"/>
    </xf>
    <xf numFmtId="0" fontId="33" fillId="0" borderId="6" xfId="0" applyFont="1" applyFill="1" applyBorder="1" applyAlignment="1">
      <alignment horizontal="center" vertical="center" wrapText="1"/>
    </xf>
    <xf numFmtId="0" fontId="34" fillId="0" borderId="1" xfId="0" applyFont="1" applyBorder="1" applyAlignment="1">
      <alignment horizontal="center" vertical="center" wrapText="1"/>
    </xf>
    <xf numFmtId="0" fontId="35" fillId="0" borderId="5" xfId="0" applyFont="1" applyBorder="1" applyAlignment="1">
      <alignment horizontal="left" wrapText="1"/>
    </xf>
    <xf numFmtId="0" fontId="35" fillId="0" borderId="6" xfId="0" applyFont="1" applyBorder="1" applyAlignment="1">
      <alignment horizontal="left" wrapText="1"/>
    </xf>
    <xf numFmtId="0" fontId="33" fillId="0" borderId="1" xfId="0" applyFont="1" applyFill="1" applyBorder="1" applyAlignment="1">
      <alignment horizontal="center" vertical="center" wrapText="1"/>
    </xf>
    <xf numFmtId="0" fontId="34" fillId="0" borderId="15" xfId="0" applyFont="1" applyBorder="1" applyAlignment="1">
      <alignment horizontal="left" vertical="center" wrapText="1"/>
    </xf>
    <xf numFmtId="0" fontId="34" fillId="0" borderId="0" xfId="0" applyFont="1" applyBorder="1" applyAlignment="1">
      <alignment horizontal="left" vertical="center" wrapText="1"/>
    </xf>
    <xf numFmtId="0" fontId="59" fillId="0" borderId="6" xfId="0" applyFont="1" applyFill="1" applyBorder="1" applyAlignment="1">
      <alignment horizontal="center" vertical="center"/>
    </xf>
    <xf numFmtId="0" fontId="59" fillId="0" borderId="12" xfId="0" applyFont="1" applyFill="1" applyBorder="1" applyAlignment="1">
      <alignment horizontal="center" vertical="center"/>
    </xf>
    <xf numFmtId="9" fontId="34" fillId="0" borderId="12" xfId="2" applyFont="1" applyFill="1" applyBorder="1" applyAlignment="1">
      <alignment horizontal="center" vertical="center" wrapText="1"/>
    </xf>
    <xf numFmtId="0" fontId="34" fillId="0" borderId="3" xfId="0" applyFont="1" applyFill="1" applyBorder="1" applyAlignment="1">
      <alignment horizontal="center" vertical="center" wrapText="1"/>
    </xf>
    <xf numFmtId="9" fontId="34" fillId="0" borderId="4" xfId="2" applyFont="1" applyFill="1" applyBorder="1" applyAlignment="1">
      <alignment horizontal="center" vertical="center" wrapText="1"/>
    </xf>
    <xf numFmtId="0" fontId="35" fillId="0" borderId="5" xfId="0" applyFont="1" applyBorder="1" applyAlignment="1">
      <alignment horizontal="center" vertical="center" wrapText="1"/>
    </xf>
    <xf numFmtId="0" fontId="35" fillId="0" borderId="6" xfId="0" applyFont="1" applyBorder="1" applyAlignment="1">
      <alignment horizontal="center" vertical="center" wrapText="1"/>
    </xf>
    <xf numFmtId="0" fontId="35" fillId="0" borderId="5" xfId="0" applyFont="1" applyBorder="1" applyAlignment="1">
      <alignment horizontal="center" vertical="center"/>
    </xf>
    <xf numFmtId="0" fontId="35" fillId="0" borderId="6" xfId="0" applyFont="1" applyBorder="1" applyAlignment="1">
      <alignment horizontal="center" vertical="center"/>
    </xf>
    <xf numFmtId="43" fontId="32" fillId="5" borderId="2" xfId="1" applyFont="1" applyFill="1" applyBorder="1" applyAlignment="1">
      <alignment horizontal="right" vertical="center"/>
    </xf>
    <xf numFmtId="43" fontId="32" fillId="5" borderId="3" xfId="1" applyFont="1" applyFill="1" applyBorder="1" applyAlignment="1">
      <alignment horizontal="right" vertical="center"/>
    </xf>
    <xf numFmtId="43" fontId="32" fillId="5" borderId="4" xfId="1" applyFont="1" applyFill="1" applyBorder="1" applyAlignment="1">
      <alignment horizontal="right" vertical="center"/>
    </xf>
    <xf numFmtId="0" fontId="35" fillId="6" borderId="11" xfId="0" applyFont="1" applyFill="1" applyBorder="1" applyAlignment="1">
      <alignment horizontal="left" vertical="top" wrapText="1"/>
    </xf>
    <xf numFmtId="0" fontId="35" fillId="6" borderId="12" xfId="0" applyFont="1" applyFill="1" applyBorder="1" applyAlignment="1">
      <alignment horizontal="left" vertical="top" wrapText="1"/>
    </xf>
    <xf numFmtId="0" fontId="34" fillId="0" borderId="0" xfId="0" applyFont="1" applyFill="1" applyBorder="1" applyAlignment="1">
      <alignment horizontal="left" vertical="center" wrapText="1"/>
    </xf>
    <xf numFmtId="0" fontId="34" fillId="0" borderId="10" xfId="0" applyFont="1" applyFill="1" applyBorder="1" applyAlignment="1">
      <alignment vertical="center" wrapText="1"/>
    </xf>
    <xf numFmtId="0" fontId="35" fillId="0" borderId="8" xfId="0" applyFont="1" applyBorder="1" applyAlignment="1">
      <alignment wrapText="1"/>
    </xf>
    <xf numFmtId="165" fontId="34" fillId="0" borderId="5" xfId="1" applyNumberFormat="1" applyFont="1" applyBorder="1" applyAlignment="1">
      <alignment horizontal="center" vertical="center" wrapText="1"/>
    </xf>
    <xf numFmtId="0" fontId="32" fillId="0" borderId="5" xfId="0" applyFont="1" applyBorder="1" applyAlignment="1">
      <alignment vertical="center" wrapText="1"/>
    </xf>
    <xf numFmtId="0" fontId="35" fillId="0" borderId="2" xfId="0" applyFont="1" applyBorder="1"/>
    <xf numFmtId="0" fontId="55" fillId="0" borderId="2" xfId="0" applyFont="1" applyFill="1" applyBorder="1"/>
    <xf numFmtId="0" fontId="56" fillId="0" borderId="2" xfId="0" applyFont="1" applyFill="1" applyBorder="1"/>
    <xf numFmtId="0" fontId="35" fillId="0" borderId="5" xfId="0" applyFont="1" applyBorder="1" applyAlignment="1">
      <alignment horizontal="left" vertical="center" wrapText="1"/>
    </xf>
    <xf numFmtId="0" fontId="35" fillId="0" borderId="9" xfId="0" applyFont="1" applyBorder="1" applyAlignment="1">
      <alignment horizontal="left" vertical="center" wrapText="1"/>
    </xf>
    <xf numFmtId="0" fontId="35" fillId="0" borderId="2" xfId="0" applyFont="1" applyBorder="1" applyAlignment="1">
      <alignment horizontal="left" vertical="top" wrapText="1"/>
    </xf>
    <xf numFmtId="0" fontId="35" fillId="0" borderId="4" xfId="0" applyFont="1" applyBorder="1" applyAlignment="1">
      <alignment horizontal="left" vertical="top" wrapText="1"/>
    </xf>
    <xf numFmtId="0" fontId="35" fillId="0" borderId="2" xfId="0" applyFont="1" applyBorder="1" applyAlignment="1">
      <alignment horizontal="left" vertical="center" wrapText="1"/>
    </xf>
    <xf numFmtId="0" fontId="35" fillId="0" borderId="3" xfId="0" applyFont="1" applyBorder="1" applyAlignment="1">
      <alignment horizontal="left" vertical="center" wrapText="1"/>
    </xf>
    <xf numFmtId="0" fontId="35" fillId="0" borderId="14" xfId="0" applyFont="1" applyBorder="1" applyAlignment="1">
      <alignment horizontal="left" vertical="center" wrapText="1"/>
    </xf>
    <xf numFmtId="0" fontId="35" fillId="0" borderId="16" xfId="0" applyFont="1" applyBorder="1" applyAlignment="1">
      <alignment horizontal="left" vertical="center" wrapText="1"/>
    </xf>
    <xf numFmtId="0" fontId="32" fillId="0" borderId="2" xfId="0" applyFont="1" applyFill="1" applyBorder="1" applyAlignment="1">
      <alignment horizontal="left" vertical="center"/>
    </xf>
    <xf numFmtId="0" fontId="32" fillId="0" borderId="3" xfId="0" applyFont="1" applyFill="1" applyBorder="1" applyAlignment="1">
      <alignment horizontal="left" vertical="center"/>
    </xf>
    <xf numFmtId="0" fontId="32" fillId="0" borderId="4" xfId="0" applyFont="1" applyFill="1" applyBorder="1" applyAlignment="1">
      <alignment horizontal="left" vertical="center"/>
    </xf>
    <xf numFmtId="0" fontId="11" fillId="2" borderId="1" xfId="0" applyFont="1" applyFill="1" applyBorder="1" applyAlignment="1">
      <alignment horizontal="right" vertical="center" wrapText="1"/>
    </xf>
    <xf numFmtId="0" fontId="4" fillId="10" borderId="22" xfId="0" applyFont="1" applyFill="1" applyBorder="1" applyAlignment="1">
      <alignment horizontal="center" vertical="center" wrapText="1"/>
    </xf>
    <xf numFmtId="0" fontId="4" fillId="10" borderId="23" xfId="0" applyFont="1" applyFill="1" applyBorder="1" applyAlignment="1">
      <alignment horizontal="center" vertical="center" wrapText="1"/>
    </xf>
    <xf numFmtId="0" fontId="4" fillId="10" borderId="24" xfId="0" applyFont="1" applyFill="1" applyBorder="1" applyAlignment="1">
      <alignment horizontal="center" vertical="center" wrapText="1"/>
    </xf>
    <xf numFmtId="0" fontId="11" fillId="0" borderId="0" xfId="0" applyFont="1" applyAlignment="1"/>
  </cellXfs>
  <cellStyles count="6">
    <cellStyle name="Cella da controllare" xfId="4" builtinId="23"/>
    <cellStyle name="Colore 1" xfId="3" builtinId="29"/>
    <cellStyle name="Migliaia" xfId="1" builtinId="3"/>
    <cellStyle name="Normale" xfId="0" builtinId="0"/>
    <cellStyle name="Percentuale" xfId="2" builtinId="5"/>
    <cellStyle name="Titolo" xfId="5" builtinId="15"/>
  </cellStyles>
  <dxfs count="0"/>
  <tableStyles count="0" defaultTableStyle="TableStyleMedium2" defaultPivotStyle="PivotStyleLight16"/>
  <colors>
    <mruColors>
      <color rgb="FFF09ED9"/>
      <color rgb="FF8D85FB"/>
      <color rgb="FF81F38C"/>
      <color rgb="FFFFE0A3"/>
      <color rgb="FFCCCC00"/>
      <color rgb="FF97FBA1"/>
      <color rgb="FFA7ECF3"/>
      <color rgb="FFB3DEFF"/>
      <color rgb="FF5AB9E8"/>
      <color rgb="FFE3A68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Priorità Politiche e risorse destinate al Ministero della Giustizia per il triennio 2019-2021 (Stanziamenti</a:t>
            </a:r>
            <a:r>
              <a:rPr lang="en-US" baseline="0"/>
              <a:t> in c/competenza)</a:t>
            </a:r>
          </a:p>
        </c:rich>
      </c:tx>
      <c:layout>
        <c:manualLayout>
          <c:xMode val="edge"/>
          <c:yMode val="edge"/>
          <c:x val="0.1429630018873651"/>
          <c:y val="2.8144239226033423E-2"/>
        </c:manualLayout>
      </c:layout>
      <c:overlay val="0"/>
    </c:title>
    <c:autoTitleDeleted val="0"/>
    <c:plotArea>
      <c:layout>
        <c:manualLayout>
          <c:layoutTarget val="inner"/>
          <c:xMode val="edge"/>
          <c:yMode val="edge"/>
          <c:x val="8.7670401863582742E-2"/>
          <c:y val="0.17872387842067006"/>
          <c:w val="0.82325171742561287"/>
          <c:h val="0.62994789830375686"/>
        </c:manualLayout>
      </c:layout>
      <c:barChart>
        <c:barDir val="col"/>
        <c:grouping val="clustered"/>
        <c:varyColors val="0"/>
        <c:ser>
          <c:idx val="0"/>
          <c:order val="0"/>
          <c:tx>
            <c:strRef>
              <c:f>'ALL2DIAGRAMMA POLITICHE'!$B$4</c:f>
              <c:strCache>
                <c:ptCount val="1"/>
                <c:pt idx="0">
                  <c:v>2019</c:v>
                </c:pt>
              </c:strCache>
            </c:strRef>
          </c:tx>
          <c:spPr>
            <a:solidFill>
              <a:srgbClr val="00B0F0"/>
            </a:solidFill>
            <a:ln>
              <a:solidFill>
                <a:schemeClr val="tx1"/>
              </a:solidFill>
            </a:ln>
          </c:spPr>
          <c:invertIfNegative val="0"/>
          <c:cat>
            <c:strRef>
              <c:f>'ALL2DIAGRAMMA POLITICHE'!$A$5:$A$11</c:f>
              <c:strCache>
                <c:ptCount val="7"/>
                <c:pt idx="0">
                  <c:v>Il rilancio di una politica sul personale, verso la piena copertura, il possibile ampliamento delle piante organiche e la creazione di un ambiente di lavoro orientato al benessere organizzativo</c:v>
                </c:pt>
                <c:pt idx="1">
                  <c:v>L'avanzamento delle politiche di digitalizzazione, con l'implementazione del Processo Penale Telematico e l'estensione del Processo Civile Telematico in Cassazione </c:v>
                </c:pt>
                <c:pt idx="2">
                  <c:v>Il miglioramento della qualità dell'azione amministrativa</c:v>
                </c:pt>
                <c:pt idx="3">
                  <c:v>I luoghi della giustizia. Razionalizzazione della spesa ed efficientamento delle strutture penitenziarie e giudiziarie</c:v>
                </c:pt>
                <c:pt idx="4">
                  <c:v>Una giustizia diffusa sul territorio e vicina ai bisogni dei cittadini</c:v>
                </c:pt>
                <c:pt idx="5">
                  <c:v>Un nuovo modello di esecuzione penale tra certezza della pena e dignità della detenzione</c:v>
                </c:pt>
                <c:pt idx="6">
                  <c:v>Una  cooperazione giudiziaria internazionale rafforzata per la lotta al terrorismo ed alla criminalità organizzata transnazionale e per il rimpatrio dei detenuti stranieri nei paesi di origine</c:v>
                </c:pt>
              </c:strCache>
            </c:strRef>
          </c:cat>
          <c:val>
            <c:numRef>
              <c:f>'ALL2DIAGRAMMA POLITICHE'!$B$5:$B$11</c:f>
              <c:numCache>
                <c:formatCode>_(* #,##0.00_);_(* \(#,##0.00\);_(* "-"??_);_(@_)</c:formatCode>
                <c:ptCount val="7"/>
                <c:pt idx="0">
                  <c:v>131130795</c:v>
                </c:pt>
                <c:pt idx="1">
                  <c:v>296233988</c:v>
                </c:pt>
                <c:pt idx="3">
                  <c:v>110294316</c:v>
                </c:pt>
                <c:pt idx="4">
                  <c:v>3768372312</c:v>
                </c:pt>
                <c:pt idx="5">
                  <c:v>832162677</c:v>
                </c:pt>
                <c:pt idx="6">
                  <c:v>4321772</c:v>
                </c:pt>
              </c:numCache>
            </c:numRef>
          </c:val>
          <c:extLst/>
        </c:ser>
        <c:ser>
          <c:idx val="1"/>
          <c:order val="1"/>
          <c:tx>
            <c:strRef>
              <c:f>'ALL2DIAGRAMMA POLITICHE'!$C$4</c:f>
              <c:strCache>
                <c:ptCount val="1"/>
                <c:pt idx="0">
                  <c:v>2020</c:v>
                </c:pt>
              </c:strCache>
            </c:strRef>
          </c:tx>
          <c:spPr>
            <a:solidFill>
              <a:srgbClr val="002060"/>
            </a:solidFill>
            <a:ln>
              <a:solidFill>
                <a:sysClr val="windowText" lastClr="000000"/>
              </a:solidFill>
            </a:ln>
          </c:spPr>
          <c:invertIfNegative val="0"/>
          <c:cat>
            <c:strRef>
              <c:f>'ALL2DIAGRAMMA POLITICHE'!$A$5:$A$11</c:f>
              <c:strCache>
                <c:ptCount val="7"/>
                <c:pt idx="0">
                  <c:v>Il rilancio di una politica sul personale, verso la piena copertura, il possibile ampliamento delle piante organiche e la creazione di un ambiente di lavoro orientato al benessere organizzativo</c:v>
                </c:pt>
                <c:pt idx="1">
                  <c:v>L'avanzamento delle politiche di digitalizzazione, con l'implementazione del Processo Penale Telematico e l'estensione del Processo Civile Telematico in Cassazione </c:v>
                </c:pt>
                <c:pt idx="2">
                  <c:v>Il miglioramento della qualità dell'azione amministrativa</c:v>
                </c:pt>
                <c:pt idx="3">
                  <c:v>I luoghi della giustizia. Razionalizzazione della spesa ed efficientamento delle strutture penitenziarie e giudiziarie</c:v>
                </c:pt>
                <c:pt idx="4">
                  <c:v>Una giustizia diffusa sul territorio e vicina ai bisogni dei cittadini</c:v>
                </c:pt>
                <c:pt idx="5">
                  <c:v>Un nuovo modello di esecuzione penale tra certezza della pena e dignità della detenzione</c:v>
                </c:pt>
                <c:pt idx="6">
                  <c:v>Una  cooperazione giudiziaria internazionale rafforzata per la lotta al terrorismo ed alla criminalità organizzata transnazionale e per il rimpatrio dei detenuti stranieri nei paesi di origine</c:v>
                </c:pt>
              </c:strCache>
            </c:strRef>
          </c:cat>
          <c:val>
            <c:numRef>
              <c:f>'ALL2DIAGRAMMA POLITICHE'!$C$5:$C$11</c:f>
              <c:numCache>
                <c:formatCode>_(* #,##0.00_);_(* \(#,##0.00\);_(* "-"??_);_(@_)</c:formatCode>
                <c:ptCount val="7"/>
                <c:pt idx="0">
                  <c:v>93920981</c:v>
                </c:pt>
                <c:pt idx="1">
                  <c:v>346788738</c:v>
                </c:pt>
                <c:pt idx="3">
                  <c:v>118903497</c:v>
                </c:pt>
                <c:pt idx="4">
                  <c:v>3734467928</c:v>
                </c:pt>
                <c:pt idx="5">
                  <c:v>852097478</c:v>
                </c:pt>
                <c:pt idx="6">
                  <c:v>4321244</c:v>
                </c:pt>
              </c:numCache>
            </c:numRef>
          </c:val>
          <c:extLst/>
        </c:ser>
        <c:ser>
          <c:idx val="2"/>
          <c:order val="2"/>
          <c:tx>
            <c:strRef>
              <c:f>'ALL2DIAGRAMMA POLITICHE'!$D$4</c:f>
              <c:strCache>
                <c:ptCount val="1"/>
                <c:pt idx="0">
                  <c:v>2021</c:v>
                </c:pt>
              </c:strCache>
            </c:strRef>
          </c:tx>
          <c:spPr>
            <a:solidFill>
              <a:srgbClr val="8D85FB"/>
            </a:solidFill>
            <a:ln>
              <a:solidFill>
                <a:schemeClr val="tx1">
                  <a:lumMod val="85000"/>
                  <a:lumOff val="15000"/>
                </a:schemeClr>
              </a:solidFill>
            </a:ln>
          </c:spPr>
          <c:invertIfNegative val="0"/>
          <c:cat>
            <c:strRef>
              <c:f>'ALL2DIAGRAMMA POLITICHE'!$A$5:$A$11</c:f>
              <c:strCache>
                <c:ptCount val="7"/>
                <c:pt idx="0">
                  <c:v>Il rilancio di una politica sul personale, verso la piena copertura, il possibile ampliamento delle piante organiche e la creazione di un ambiente di lavoro orientato al benessere organizzativo</c:v>
                </c:pt>
                <c:pt idx="1">
                  <c:v>L'avanzamento delle politiche di digitalizzazione, con l'implementazione del Processo Penale Telematico e l'estensione del Processo Civile Telematico in Cassazione </c:v>
                </c:pt>
                <c:pt idx="2">
                  <c:v>Il miglioramento della qualità dell'azione amministrativa</c:v>
                </c:pt>
                <c:pt idx="3">
                  <c:v>I luoghi della giustizia. Razionalizzazione della spesa ed efficientamento delle strutture penitenziarie e giudiziarie</c:v>
                </c:pt>
                <c:pt idx="4">
                  <c:v>Una giustizia diffusa sul territorio e vicina ai bisogni dei cittadini</c:v>
                </c:pt>
                <c:pt idx="5">
                  <c:v>Un nuovo modello di esecuzione penale tra certezza della pena e dignità della detenzione</c:v>
                </c:pt>
                <c:pt idx="6">
                  <c:v>Una  cooperazione giudiziaria internazionale rafforzata per la lotta al terrorismo ed alla criminalità organizzata transnazionale e per il rimpatrio dei detenuti stranieri nei paesi di origine</c:v>
                </c:pt>
              </c:strCache>
            </c:strRef>
          </c:cat>
          <c:val>
            <c:numRef>
              <c:f>'ALL2DIAGRAMMA POLITICHE'!$D$5:$D$11</c:f>
              <c:numCache>
                <c:formatCode>_(* #,##0.00_);_(* \(#,##0.00\);_(* "-"??_);_(@_)</c:formatCode>
                <c:ptCount val="7"/>
                <c:pt idx="0">
                  <c:v>93582924</c:v>
                </c:pt>
                <c:pt idx="1">
                  <c:v>197666113</c:v>
                </c:pt>
                <c:pt idx="3">
                  <c:v>125211294</c:v>
                </c:pt>
                <c:pt idx="4">
                  <c:v>3762135562</c:v>
                </c:pt>
                <c:pt idx="5">
                  <c:v>849720681</c:v>
                </c:pt>
                <c:pt idx="6">
                  <c:v>4319617</c:v>
                </c:pt>
              </c:numCache>
            </c:numRef>
          </c:val>
          <c:extLst/>
        </c:ser>
        <c:dLbls>
          <c:showLegendKey val="0"/>
          <c:showVal val="0"/>
          <c:showCatName val="0"/>
          <c:showSerName val="0"/>
          <c:showPercent val="0"/>
          <c:showBubbleSize val="0"/>
        </c:dLbls>
        <c:gapWidth val="150"/>
        <c:axId val="387819320"/>
        <c:axId val="387819712"/>
      </c:barChart>
      <c:catAx>
        <c:axId val="387819320"/>
        <c:scaling>
          <c:orientation val="minMax"/>
        </c:scaling>
        <c:delete val="0"/>
        <c:axPos val="b"/>
        <c:numFmt formatCode="General" sourceLinked="0"/>
        <c:majorTickMark val="out"/>
        <c:minorTickMark val="none"/>
        <c:tickLblPos val="nextTo"/>
        <c:crossAx val="387819712"/>
        <c:crosses val="autoZero"/>
        <c:auto val="1"/>
        <c:lblAlgn val="ctr"/>
        <c:lblOffset val="100"/>
        <c:noMultiLvlLbl val="0"/>
      </c:catAx>
      <c:valAx>
        <c:axId val="387819712"/>
        <c:scaling>
          <c:orientation val="minMax"/>
        </c:scaling>
        <c:delete val="1"/>
        <c:axPos val="l"/>
        <c:majorGridlines/>
        <c:numFmt formatCode="_(* #,##0.00_);_(* \(#,##0.00\);_(* &quot;-&quot;??_);_(@_)" sourceLinked="1"/>
        <c:majorTickMark val="out"/>
        <c:minorTickMark val="none"/>
        <c:tickLblPos val="nextTo"/>
        <c:crossAx val="387819320"/>
        <c:crosses val="autoZero"/>
        <c:crossBetween val="between"/>
      </c:valAx>
      <c:dTable>
        <c:showHorzBorder val="1"/>
        <c:showVertBorder val="1"/>
        <c:showOutline val="1"/>
        <c:showKeys val="1"/>
        <c:txPr>
          <a:bodyPr/>
          <a:lstStyle/>
          <a:p>
            <a:pPr rtl="0">
              <a:defRPr b="1"/>
            </a:pPr>
            <a:endParaRPr lang="it-IT"/>
          </a:p>
        </c:txPr>
      </c:dTable>
      <c:spPr>
        <a:gradFill rotWithShape="1">
          <a:gsLst>
            <a:gs pos="0">
              <a:schemeClr val="accent1">
                <a:tint val="20000"/>
                <a:satMod val="180000"/>
                <a:lumMod val="98000"/>
              </a:schemeClr>
            </a:gs>
            <a:gs pos="40000">
              <a:schemeClr val="accent1">
                <a:tint val="30000"/>
                <a:satMod val="260000"/>
                <a:lumMod val="84000"/>
              </a:schemeClr>
            </a:gs>
            <a:gs pos="100000">
              <a:schemeClr val="accent1">
                <a:tint val="100000"/>
                <a:satMod val="110000"/>
                <a:lumMod val="100000"/>
              </a:schemeClr>
            </a:gs>
          </a:gsLst>
          <a:lin ang="5040000" scaled="1"/>
        </a:gradFill>
        <a:ln w="9525" cap="flat" cmpd="sng" algn="ctr">
          <a:solidFill>
            <a:schemeClr val="accent1"/>
          </a:solidFill>
          <a:prstDash val="solid"/>
        </a:ln>
        <a:effectLst/>
      </c:spPr>
    </c:plotArea>
    <c:plotVisOnly val="1"/>
    <c:dispBlanksAs val="gap"/>
    <c:showDLblsOverMax val="0"/>
  </c:chart>
  <c:spPr>
    <a:solidFill>
      <a:schemeClr val="lt1"/>
    </a:solidFill>
    <a:ln w="15875" cap="flat" cmpd="sng" algn="ctr">
      <a:solidFill>
        <a:schemeClr val="accent1"/>
      </a:solidFill>
      <a:prstDash val="solid"/>
    </a:ln>
    <a:effectLst/>
  </c:spPr>
  <c:txPr>
    <a:bodyPr/>
    <a:lstStyle/>
    <a:p>
      <a:pPr>
        <a:defRPr>
          <a:solidFill>
            <a:schemeClr val="dk1"/>
          </a:solidFill>
          <a:latin typeface="+mn-lt"/>
          <a:ea typeface="+mn-ea"/>
          <a:cs typeface="+mn-cs"/>
        </a:defRPr>
      </a:pPr>
      <a:endParaRPr lang="it-IT"/>
    </a:p>
  </c:txPr>
  <c:printSettings>
    <c:headerFooter/>
    <c:pageMargins b="0.75" l="0.25" r="0.25" t="0.75" header="0.3" footer="0.3"/>
    <c:pageSetup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Priorità Politiche e risorse destinate al Ministero della Giustizia per il triennio 2019-2021 (Stanziamenti</a:t>
            </a:r>
            <a:r>
              <a:rPr lang="en-US" baseline="0"/>
              <a:t> in termini di cassa)</a:t>
            </a:r>
          </a:p>
        </c:rich>
      </c:tx>
      <c:layout>
        <c:manualLayout>
          <c:xMode val="edge"/>
          <c:yMode val="edge"/>
          <c:x val="0.14833575899528204"/>
          <c:y val="2.8144203576654033E-2"/>
        </c:manualLayout>
      </c:layout>
      <c:overlay val="0"/>
    </c:title>
    <c:autoTitleDeleted val="0"/>
    <c:plotArea>
      <c:layout>
        <c:manualLayout>
          <c:layoutTarget val="inner"/>
          <c:xMode val="edge"/>
          <c:yMode val="edge"/>
          <c:x val="8.7670401863582742E-2"/>
          <c:y val="0.17872387842067006"/>
          <c:w val="0.7822617443348"/>
          <c:h val="0.62994789830375686"/>
        </c:manualLayout>
      </c:layout>
      <c:barChart>
        <c:barDir val="col"/>
        <c:grouping val="clustered"/>
        <c:varyColors val="0"/>
        <c:ser>
          <c:idx val="0"/>
          <c:order val="0"/>
          <c:tx>
            <c:strRef>
              <c:f>'ALL2DIAGRAMMA POLITICHE'!$B$21</c:f>
              <c:strCache>
                <c:ptCount val="1"/>
                <c:pt idx="0">
                  <c:v>2019</c:v>
                </c:pt>
              </c:strCache>
            </c:strRef>
          </c:tx>
          <c:spPr>
            <a:solidFill>
              <a:srgbClr val="00B0F0"/>
            </a:solidFill>
            <a:ln>
              <a:solidFill>
                <a:schemeClr val="tx1"/>
              </a:solidFill>
            </a:ln>
          </c:spPr>
          <c:invertIfNegative val="0"/>
          <c:cat>
            <c:strRef>
              <c:f>'ALL2DIAGRAMMA POLITICHE'!$A$22:$A$28</c:f>
              <c:strCache>
                <c:ptCount val="7"/>
                <c:pt idx="0">
                  <c:v>Il rilancio di una politica sul pesonale, verso la piena copertura, il possibile ampliamento delle piante organiche e la creazione di un ambiente di lavoro orientato al benessere organizzativo</c:v>
                </c:pt>
                <c:pt idx="1">
                  <c:v>L'avanzamento delle politiche di digitalizzazione, con l'implementazione del Processo Penale Telematico e l'estensione del Processo Civile Telematico in Cassazione</c:v>
                </c:pt>
                <c:pt idx="2">
                  <c:v>Il miglioramento della qualità dell'azione amministrativa</c:v>
                </c:pt>
                <c:pt idx="3">
                  <c:v>I luoghi della giustizia. Razionalizzazione della spesa ed efficientamento delle strutture penitenziarie e giudiziarie</c:v>
                </c:pt>
                <c:pt idx="4">
                  <c:v>Una giustizia diffusa sul territorio e vicina ai bisogni dei cittadini</c:v>
                </c:pt>
                <c:pt idx="5">
                  <c:v>Un nuovo modello di esecuzione penale tra certezza della pena e dignità della detenzione</c:v>
                </c:pt>
                <c:pt idx="6">
                  <c:v>Una cooperazione giudiziaria internazionale rafforzata per la lotta al terrorismo ed alla criminalità organizzata transnazionale e per il rimpatrio dei detenuti stranieri nei paesi di origine</c:v>
                </c:pt>
              </c:strCache>
            </c:strRef>
          </c:cat>
          <c:val>
            <c:numRef>
              <c:f>'ALL2DIAGRAMMA POLITICHE'!$B$22:$B$28</c:f>
              <c:numCache>
                <c:formatCode>_(* #,##0.00_);_(* \(#,##0.00\);_(* "-"??_);_(@_)</c:formatCode>
                <c:ptCount val="7"/>
                <c:pt idx="0">
                  <c:v>131145856</c:v>
                </c:pt>
                <c:pt idx="1">
                  <c:v>319385936</c:v>
                </c:pt>
                <c:pt idx="2">
                  <c:v>59837783</c:v>
                </c:pt>
                <c:pt idx="3">
                  <c:v>118909174</c:v>
                </c:pt>
                <c:pt idx="4">
                  <c:v>3889072305</c:v>
                </c:pt>
                <c:pt idx="5">
                  <c:v>845375857</c:v>
                </c:pt>
                <c:pt idx="6">
                  <c:v>4366390</c:v>
                </c:pt>
              </c:numCache>
            </c:numRef>
          </c:val>
          <c:extLst/>
        </c:ser>
        <c:ser>
          <c:idx val="1"/>
          <c:order val="1"/>
          <c:tx>
            <c:strRef>
              <c:f>'ALL2DIAGRAMMA POLITICHE'!$C$21</c:f>
              <c:strCache>
                <c:ptCount val="1"/>
                <c:pt idx="0">
                  <c:v>2020</c:v>
                </c:pt>
              </c:strCache>
            </c:strRef>
          </c:tx>
          <c:spPr>
            <a:solidFill>
              <a:srgbClr val="002060"/>
            </a:solidFill>
            <a:ln>
              <a:solidFill>
                <a:sysClr val="windowText" lastClr="000000"/>
              </a:solidFill>
            </a:ln>
          </c:spPr>
          <c:invertIfNegative val="0"/>
          <c:cat>
            <c:strRef>
              <c:f>'ALL2DIAGRAMMA POLITICHE'!$A$22:$A$28</c:f>
              <c:strCache>
                <c:ptCount val="7"/>
                <c:pt idx="0">
                  <c:v>Il rilancio di una politica sul pesonale, verso la piena copertura, il possibile ampliamento delle piante organiche e la creazione di un ambiente di lavoro orientato al benessere organizzativo</c:v>
                </c:pt>
                <c:pt idx="1">
                  <c:v>L'avanzamento delle politiche di digitalizzazione, con l'implementazione del Processo Penale Telematico e l'estensione del Processo Civile Telematico in Cassazione</c:v>
                </c:pt>
                <c:pt idx="2">
                  <c:v>Il miglioramento della qualità dell'azione amministrativa</c:v>
                </c:pt>
                <c:pt idx="3">
                  <c:v>I luoghi della giustizia. Razionalizzazione della spesa ed efficientamento delle strutture penitenziarie e giudiziarie</c:v>
                </c:pt>
                <c:pt idx="4">
                  <c:v>Una giustizia diffusa sul territorio e vicina ai bisogni dei cittadini</c:v>
                </c:pt>
                <c:pt idx="5">
                  <c:v>Un nuovo modello di esecuzione penale tra certezza della pena e dignità della detenzione</c:v>
                </c:pt>
                <c:pt idx="6">
                  <c:v>Una cooperazione giudiziaria internazionale rafforzata per la lotta al terrorismo ed alla criminalità organizzata transnazionale e per il rimpatrio dei detenuti stranieri nei paesi di origine</c:v>
                </c:pt>
              </c:strCache>
            </c:strRef>
          </c:cat>
          <c:val>
            <c:numRef>
              <c:f>'ALL2DIAGRAMMA POLITICHE'!$C$22:$C$28</c:f>
              <c:numCache>
                <c:formatCode>_(* #,##0.00_);_(* \(#,##0.00\);_(* "-"??_);_(@_)</c:formatCode>
                <c:ptCount val="7"/>
                <c:pt idx="0">
                  <c:v>93920981</c:v>
                </c:pt>
                <c:pt idx="1">
                  <c:v>346788738</c:v>
                </c:pt>
                <c:pt idx="2">
                  <c:v>61557179</c:v>
                </c:pt>
                <c:pt idx="3">
                  <c:v>118960949</c:v>
                </c:pt>
                <c:pt idx="4">
                  <c:v>3734467928</c:v>
                </c:pt>
                <c:pt idx="5">
                  <c:v>852251146</c:v>
                </c:pt>
                <c:pt idx="6">
                  <c:v>4321244</c:v>
                </c:pt>
              </c:numCache>
            </c:numRef>
          </c:val>
          <c:extLst/>
        </c:ser>
        <c:ser>
          <c:idx val="2"/>
          <c:order val="2"/>
          <c:tx>
            <c:strRef>
              <c:f>'ALL2DIAGRAMMA POLITICHE'!$D$21</c:f>
              <c:strCache>
                <c:ptCount val="1"/>
                <c:pt idx="0">
                  <c:v>2021</c:v>
                </c:pt>
              </c:strCache>
            </c:strRef>
          </c:tx>
          <c:spPr>
            <a:solidFill>
              <a:srgbClr val="8D85FB"/>
            </a:solidFill>
            <a:ln>
              <a:solidFill>
                <a:schemeClr val="tx1">
                  <a:lumMod val="85000"/>
                  <a:lumOff val="15000"/>
                </a:schemeClr>
              </a:solidFill>
            </a:ln>
          </c:spPr>
          <c:invertIfNegative val="0"/>
          <c:cat>
            <c:strRef>
              <c:f>'ALL2DIAGRAMMA POLITICHE'!$A$22:$A$28</c:f>
              <c:strCache>
                <c:ptCount val="7"/>
                <c:pt idx="0">
                  <c:v>Il rilancio di una politica sul pesonale, verso la piena copertura, il possibile ampliamento delle piante organiche e la creazione di un ambiente di lavoro orientato al benessere organizzativo</c:v>
                </c:pt>
                <c:pt idx="1">
                  <c:v>L'avanzamento delle politiche di digitalizzazione, con l'implementazione del Processo Penale Telematico e l'estensione del Processo Civile Telematico in Cassazione</c:v>
                </c:pt>
                <c:pt idx="2">
                  <c:v>Il miglioramento della qualità dell'azione amministrativa</c:v>
                </c:pt>
                <c:pt idx="3">
                  <c:v>I luoghi della giustizia. Razionalizzazione della spesa ed efficientamento delle strutture penitenziarie e giudiziarie</c:v>
                </c:pt>
                <c:pt idx="4">
                  <c:v>Una giustizia diffusa sul territorio e vicina ai bisogni dei cittadini</c:v>
                </c:pt>
                <c:pt idx="5">
                  <c:v>Un nuovo modello di esecuzione penale tra certezza della pena e dignità della detenzione</c:v>
                </c:pt>
                <c:pt idx="6">
                  <c:v>Una cooperazione giudiziaria internazionale rafforzata per la lotta al terrorismo ed alla criminalità organizzata transnazionale e per il rimpatrio dei detenuti stranieri nei paesi di origine</c:v>
                </c:pt>
              </c:strCache>
            </c:strRef>
          </c:cat>
          <c:val>
            <c:numRef>
              <c:f>'ALL2DIAGRAMMA POLITICHE'!$D$22:$D$28</c:f>
              <c:numCache>
                <c:formatCode>_(* #,##0.00_);_(* \(#,##0.00\);_(* "-"??_);_(@_)</c:formatCode>
                <c:ptCount val="7"/>
                <c:pt idx="0">
                  <c:v>93582924</c:v>
                </c:pt>
                <c:pt idx="1">
                  <c:v>197666113</c:v>
                </c:pt>
                <c:pt idx="2">
                  <c:v>61201794</c:v>
                </c:pt>
                <c:pt idx="3">
                  <c:v>125211294</c:v>
                </c:pt>
                <c:pt idx="4">
                  <c:v>3762135562</c:v>
                </c:pt>
                <c:pt idx="5">
                  <c:v>849720681</c:v>
                </c:pt>
                <c:pt idx="6">
                  <c:v>4319617</c:v>
                </c:pt>
              </c:numCache>
            </c:numRef>
          </c:val>
          <c:extLst/>
        </c:ser>
        <c:dLbls>
          <c:showLegendKey val="0"/>
          <c:showVal val="0"/>
          <c:showCatName val="0"/>
          <c:showSerName val="0"/>
          <c:showPercent val="0"/>
          <c:showBubbleSize val="0"/>
        </c:dLbls>
        <c:gapWidth val="150"/>
        <c:axId val="387820888"/>
        <c:axId val="387822456"/>
      </c:barChart>
      <c:catAx>
        <c:axId val="387820888"/>
        <c:scaling>
          <c:orientation val="minMax"/>
        </c:scaling>
        <c:delete val="0"/>
        <c:axPos val="b"/>
        <c:numFmt formatCode="General" sourceLinked="0"/>
        <c:majorTickMark val="out"/>
        <c:minorTickMark val="none"/>
        <c:tickLblPos val="nextTo"/>
        <c:crossAx val="387822456"/>
        <c:crosses val="autoZero"/>
        <c:auto val="1"/>
        <c:lblAlgn val="ctr"/>
        <c:lblOffset val="100"/>
        <c:noMultiLvlLbl val="0"/>
      </c:catAx>
      <c:valAx>
        <c:axId val="387822456"/>
        <c:scaling>
          <c:orientation val="minMax"/>
        </c:scaling>
        <c:delete val="1"/>
        <c:axPos val="l"/>
        <c:majorGridlines/>
        <c:numFmt formatCode="_(* #,##0.00_);_(* \(#,##0.00\);_(* &quot;-&quot;??_);_(@_)" sourceLinked="1"/>
        <c:majorTickMark val="out"/>
        <c:minorTickMark val="none"/>
        <c:tickLblPos val="nextTo"/>
        <c:crossAx val="387820888"/>
        <c:crosses val="autoZero"/>
        <c:crossBetween val="between"/>
      </c:valAx>
      <c:dTable>
        <c:showHorzBorder val="1"/>
        <c:showVertBorder val="1"/>
        <c:showOutline val="1"/>
        <c:showKeys val="1"/>
        <c:txPr>
          <a:bodyPr/>
          <a:lstStyle/>
          <a:p>
            <a:pPr rtl="0">
              <a:defRPr b="1"/>
            </a:pPr>
            <a:endParaRPr lang="it-IT"/>
          </a:p>
        </c:txPr>
      </c:dTable>
      <c:spPr>
        <a:gradFill rotWithShape="1">
          <a:gsLst>
            <a:gs pos="0">
              <a:schemeClr val="accent1">
                <a:tint val="20000"/>
                <a:satMod val="180000"/>
                <a:lumMod val="98000"/>
              </a:schemeClr>
            </a:gs>
            <a:gs pos="40000">
              <a:schemeClr val="accent1">
                <a:tint val="30000"/>
                <a:satMod val="260000"/>
                <a:lumMod val="84000"/>
              </a:schemeClr>
            </a:gs>
            <a:gs pos="100000">
              <a:schemeClr val="accent1">
                <a:tint val="100000"/>
                <a:satMod val="110000"/>
                <a:lumMod val="100000"/>
              </a:schemeClr>
            </a:gs>
          </a:gsLst>
          <a:lin ang="5040000" scaled="1"/>
        </a:gradFill>
        <a:ln w="9525" cap="flat" cmpd="sng" algn="ctr">
          <a:solidFill>
            <a:schemeClr val="accent1"/>
          </a:solidFill>
          <a:prstDash val="solid"/>
        </a:ln>
        <a:effectLst/>
      </c:spPr>
    </c:plotArea>
    <c:plotVisOnly val="1"/>
    <c:dispBlanksAs val="gap"/>
    <c:showDLblsOverMax val="0"/>
  </c:chart>
  <c:spPr>
    <a:solidFill>
      <a:schemeClr val="lt1"/>
    </a:solidFill>
    <a:ln w="15875" cap="flat" cmpd="sng" algn="ctr">
      <a:solidFill>
        <a:schemeClr val="accent1"/>
      </a:solidFill>
      <a:prstDash val="solid"/>
    </a:ln>
    <a:effectLst/>
  </c:spPr>
  <c:txPr>
    <a:bodyPr/>
    <a:lstStyle/>
    <a:p>
      <a:pPr>
        <a:defRPr>
          <a:solidFill>
            <a:schemeClr val="dk1"/>
          </a:solidFill>
          <a:latin typeface="+mn-lt"/>
          <a:ea typeface="+mn-ea"/>
          <a:cs typeface="+mn-cs"/>
        </a:defRPr>
      </a:pPr>
      <a:endParaRPr lang="it-IT"/>
    </a:p>
  </c:txPr>
  <c:printSettings>
    <c:headerFooter/>
    <c:pageMargins b="0.75" l="0.25" r="0.25" t="0.75" header="0.3" footer="0.3"/>
    <c:pageSetup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rAngAx val="0"/>
    </c:view3D>
    <c:floor>
      <c:thickness val="0"/>
    </c:floor>
    <c:sideWall>
      <c:thickness val="0"/>
      <c:spPr>
        <a:gradFill>
          <a:gsLst>
            <a:gs pos="0">
              <a:schemeClr val="accent1">
                <a:tint val="66000"/>
                <a:satMod val="160000"/>
              </a:schemeClr>
            </a:gs>
            <a:gs pos="50000">
              <a:schemeClr val="accent1">
                <a:tint val="44500"/>
                <a:satMod val="160000"/>
              </a:schemeClr>
            </a:gs>
            <a:gs pos="100000">
              <a:schemeClr val="accent1">
                <a:tint val="23500"/>
                <a:satMod val="160000"/>
              </a:schemeClr>
            </a:gs>
          </a:gsLst>
          <a:lin ang="5400000" scaled="0"/>
        </a:gradFill>
      </c:spPr>
    </c:sideWall>
    <c:backWall>
      <c:thickness val="0"/>
      <c:spPr>
        <a:gradFill>
          <a:gsLst>
            <a:gs pos="0">
              <a:schemeClr val="accent1">
                <a:tint val="66000"/>
                <a:satMod val="160000"/>
              </a:schemeClr>
            </a:gs>
            <a:gs pos="50000">
              <a:schemeClr val="accent1">
                <a:tint val="44500"/>
                <a:satMod val="160000"/>
              </a:schemeClr>
            </a:gs>
            <a:gs pos="100000">
              <a:schemeClr val="accent1">
                <a:tint val="23500"/>
                <a:satMod val="160000"/>
              </a:schemeClr>
            </a:gs>
          </a:gsLst>
          <a:lin ang="5400000" scaled="0"/>
        </a:gradFill>
      </c:spPr>
    </c:backWall>
    <c:plotArea>
      <c:layout>
        <c:manualLayout>
          <c:layoutTarget val="inner"/>
          <c:xMode val="edge"/>
          <c:yMode val="edge"/>
          <c:x val="1.8129375480000199E-2"/>
          <c:y val="3.2848073779078009E-2"/>
          <c:w val="0.7119235747546695"/>
          <c:h val="0.654119893823363"/>
        </c:manualLayout>
      </c:layout>
      <c:bar3DChart>
        <c:barDir val="col"/>
        <c:grouping val="clustered"/>
        <c:varyColors val="0"/>
        <c:ser>
          <c:idx val="0"/>
          <c:order val="0"/>
          <c:tx>
            <c:strRef>
              <c:f>ALL4RISORSEASSEGNATE!$A$27:$A$27</c:f>
              <c:strCache>
                <c:ptCount val="1"/>
                <c:pt idx="0">
                  <c:v>Risorse assegnate agli obiettivi collegati a priorità politiche</c:v>
                </c:pt>
              </c:strCache>
            </c:strRef>
          </c:tx>
          <c:spPr>
            <a:gradFill rotWithShape="1">
              <a:gsLst>
                <a:gs pos="0">
                  <a:schemeClr val="accent5"/>
                </a:gs>
                <a:gs pos="100000">
                  <a:schemeClr val="accent5">
                    <a:shade val="75000"/>
                    <a:satMod val="120000"/>
                    <a:lumMod val="90000"/>
                  </a:schemeClr>
                </a:gs>
              </a:gsLst>
              <a:lin ang="5400000" scaled="0"/>
            </a:gradFill>
            <a:ln w="9525" cap="flat" cmpd="sng" algn="ctr">
              <a:solidFill>
                <a:schemeClr val="accent5"/>
              </a:solidFill>
              <a:prstDash val="solid"/>
            </a:ln>
            <a:effectLst>
              <a:outerShdw blurRad="50800" dist="25400" dir="5400000" rotWithShape="0">
                <a:srgbClr val="000000">
                  <a:alpha val="28000"/>
                </a:srgbClr>
              </a:outerShdw>
            </a:effectLst>
            <a:scene3d>
              <a:camera prst="orthographicFront">
                <a:rot lat="0" lon="0" rev="0"/>
              </a:camera>
              <a:lightRig rig="threePt" dir="tl">
                <a:rot lat="0" lon="0" rev="20400000"/>
              </a:lightRig>
            </a:scene3d>
            <a:sp3d>
              <a:bevelT w="50800" h="12700" prst="softRound"/>
            </a:sp3d>
          </c:spPr>
          <c:invertIfNegative val="0"/>
          <c:cat>
            <c:strRef>
              <c:f>ALL4RISORSEASSEGNATE!$B$26:$D$26</c:f>
              <c:strCache>
                <c:ptCount val="3"/>
                <c:pt idx="0">
                  <c:v>ANNO 2019</c:v>
                </c:pt>
                <c:pt idx="1">
                  <c:v>ANNO 2020</c:v>
                </c:pt>
                <c:pt idx="2">
                  <c:v>ANNO 2021</c:v>
                </c:pt>
              </c:strCache>
            </c:strRef>
          </c:cat>
          <c:val>
            <c:numRef>
              <c:f>ALL4RISORSEASSEGNATE!$B$27:$D$27</c:f>
              <c:numCache>
                <c:formatCode>_(* #,##0.00_);_(* \(#,##0.00\);_(* "-"??_);_(@_)</c:formatCode>
                <c:ptCount val="3"/>
                <c:pt idx="0">
                  <c:v>5613214169</c:v>
                </c:pt>
                <c:pt idx="1">
                  <c:v>5621198175</c:v>
                </c:pt>
                <c:pt idx="2">
                  <c:v>5503334500</c:v>
                </c:pt>
              </c:numCache>
            </c:numRef>
          </c:val>
        </c:ser>
        <c:ser>
          <c:idx val="1"/>
          <c:order val="1"/>
          <c:tx>
            <c:strRef>
              <c:f>ALL4RISORSEASSEGNATE!$A$28:$A$28</c:f>
              <c:strCache>
                <c:ptCount val="1"/>
                <c:pt idx="0">
                  <c:v>Altre Risorse assegnate ai CDR </c:v>
                </c:pt>
              </c:strCache>
            </c:strRef>
          </c:tx>
          <c:spPr>
            <a:gradFill rotWithShape="1">
              <a:gsLst>
                <a:gs pos="0">
                  <a:schemeClr val="accent3">
                    <a:tint val="20000"/>
                    <a:satMod val="180000"/>
                    <a:lumMod val="98000"/>
                  </a:schemeClr>
                </a:gs>
                <a:gs pos="40000">
                  <a:schemeClr val="accent3">
                    <a:tint val="30000"/>
                    <a:satMod val="260000"/>
                    <a:lumMod val="84000"/>
                  </a:schemeClr>
                </a:gs>
                <a:gs pos="100000">
                  <a:schemeClr val="accent3">
                    <a:tint val="100000"/>
                    <a:satMod val="110000"/>
                    <a:lumMod val="100000"/>
                  </a:schemeClr>
                </a:gs>
              </a:gsLst>
              <a:lin ang="5040000" scaled="1"/>
            </a:gradFill>
            <a:ln w="9525" cap="flat" cmpd="sng" algn="ctr">
              <a:solidFill>
                <a:schemeClr val="accent3"/>
              </a:solidFill>
              <a:prstDash val="solid"/>
            </a:ln>
            <a:effectLst/>
          </c:spPr>
          <c:invertIfNegative val="0"/>
          <c:cat>
            <c:strRef>
              <c:f>ALL4RISORSEASSEGNATE!$B$26:$D$26</c:f>
              <c:strCache>
                <c:ptCount val="3"/>
                <c:pt idx="0">
                  <c:v>ANNO 2019</c:v>
                </c:pt>
                <c:pt idx="1">
                  <c:v>ANNO 2020</c:v>
                </c:pt>
                <c:pt idx="2">
                  <c:v>ANNO 2021</c:v>
                </c:pt>
              </c:strCache>
            </c:strRef>
          </c:cat>
          <c:val>
            <c:numRef>
              <c:f>ALL4RISORSEASSEGNATE!$B$28:$D$28</c:f>
              <c:numCache>
                <c:formatCode>_(* #,##0.00_);_(* \(#,##0.00\);_(* "-"??_);_(@_)</c:formatCode>
                <c:ptCount val="3"/>
                <c:pt idx="0">
                  <c:v>3439637748</c:v>
                </c:pt>
                <c:pt idx="1">
                  <c:v>3429262391</c:v>
                </c:pt>
                <c:pt idx="2">
                  <c:v>3371126965</c:v>
                </c:pt>
              </c:numCache>
            </c:numRef>
          </c:val>
        </c:ser>
        <c:dLbls>
          <c:showLegendKey val="0"/>
          <c:showVal val="0"/>
          <c:showCatName val="0"/>
          <c:showSerName val="0"/>
          <c:showPercent val="0"/>
          <c:showBubbleSize val="0"/>
        </c:dLbls>
        <c:gapWidth val="150"/>
        <c:shape val="cylinder"/>
        <c:axId val="387823632"/>
        <c:axId val="387824024"/>
        <c:axId val="0"/>
      </c:bar3DChart>
      <c:catAx>
        <c:axId val="387823632"/>
        <c:scaling>
          <c:orientation val="minMax"/>
        </c:scaling>
        <c:delete val="0"/>
        <c:axPos val="b"/>
        <c:numFmt formatCode="General" sourceLinked="0"/>
        <c:majorTickMark val="out"/>
        <c:minorTickMark val="none"/>
        <c:tickLblPos val="nextTo"/>
        <c:txPr>
          <a:bodyPr/>
          <a:lstStyle/>
          <a:p>
            <a:pPr>
              <a:defRPr b="1" i="1"/>
            </a:pPr>
            <a:endParaRPr lang="it-IT"/>
          </a:p>
        </c:txPr>
        <c:crossAx val="387824024"/>
        <c:crosses val="autoZero"/>
        <c:auto val="1"/>
        <c:lblAlgn val="ctr"/>
        <c:lblOffset val="100"/>
        <c:noMultiLvlLbl val="0"/>
      </c:catAx>
      <c:valAx>
        <c:axId val="387824024"/>
        <c:scaling>
          <c:orientation val="minMax"/>
        </c:scaling>
        <c:delete val="1"/>
        <c:axPos val="l"/>
        <c:majorGridlines/>
        <c:numFmt formatCode="_(* #,##0.00_);_(* \(#,##0.00\);_(* &quot;-&quot;??_);_(@_)" sourceLinked="1"/>
        <c:majorTickMark val="out"/>
        <c:minorTickMark val="none"/>
        <c:tickLblPos val="nextTo"/>
        <c:crossAx val="387823632"/>
        <c:crosses val="autoZero"/>
        <c:crossBetween val="between"/>
      </c:valAx>
      <c:dTable>
        <c:showHorzBorder val="1"/>
        <c:showVertBorder val="1"/>
        <c:showOutline val="1"/>
        <c:showKeys val="0"/>
        <c:txPr>
          <a:bodyPr/>
          <a:lstStyle/>
          <a:p>
            <a:pPr rtl="0">
              <a:defRPr sz="1100" b="1"/>
            </a:pPr>
            <a:endParaRPr lang="it-IT"/>
          </a:p>
        </c:txPr>
      </c:dTable>
    </c:plotArea>
    <c:legend>
      <c:legendPos val="r"/>
      <c:layout>
        <c:manualLayout>
          <c:xMode val="edge"/>
          <c:yMode val="edge"/>
          <c:x val="0.73639748093215995"/>
          <c:y val="0.40107250970625474"/>
          <c:w val="0.17478045716390223"/>
          <c:h val="0.23892902967939528"/>
        </c:manualLayout>
      </c:layout>
      <c:overlay val="0"/>
      <c:txPr>
        <a:bodyPr/>
        <a:lstStyle/>
        <a:p>
          <a:pPr>
            <a:defRPr sz="1200"/>
          </a:pPr>
          <a:endParaRPr lang="it-IT"/>
        </a:p>
      </c:txPr>
    </c:legend>
    <c:plotVisOnly val="1"/>
    <c:dispBlanksAs val="gap"/>
    <c:showDLblsOverMax val="0"/>
  </c:chart>
  <c:spPr>
    <a:gradFill rotWithShape="1">
      <a:gsLst>
        <a:gs pos="0">
          <a:schemeClr val="accent6">
            <a:tint val="20000"/>
            <a:satMod val="180000"/>
            <a:lumMod val="98000"/>
          </a:schemeClr>
        </a:gs>
        <a:gs pos="40000">
          <a:schemeClr val="accent6">
            <a:tint val="30000"/>
            <a:satMod val="260000"/>
            <a:lumMod val="84000"/>
          </a:schemeClr>
        </a:gs>
        <a:gs pos="100000">
          <a:schemeClr val="accent6">
            <a:tint val="100000"/>
            <a:satMod val="110000"/>
            <a:lumMod val="100000"/>
          </a:schemeClr>
        </a:gs>
      </a:gsLst>
      <a:lin ang="5040000" scaled="1"/>
    </a:gradFill>
    <a:ln w="9525" cap="flat" cmpd="sng" algn="ctr">
      <a:solidFill>
        <a:schemeClr val="accent6"/>
      </a:solidFill>
      <a:prstDash val="solid"/>
    </a:ln>
    <a:effectLst/>
  </c:spPr>
  <c:txPr>
    <a:bodyPr/>
    <a:lstStyle/>
    <a:p>
      <a:pPr>
        <a:defRPr>
          <a:solidFill>
            <a:schemeClr val="dk1"/>
          </a:solidFill>
          <a:latin typeface="+mn-lt"/>
          <a:ea typeface="+mn-ea"/>
          <a:cs typeface="+mn-cs"/>
        </a:defRPr>
      </a:pPr>
      <a:endParaRPr lang="it-IT"/>
    </a:p>
  </c:txPr>
  <c:printSettings>
    <c:headerFooter/>
    <c:pageMargins b="0.75" l="0.25" r="0.25" t="0.75" header="0.3" footer="0.3"/>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rAngAx val="0"/>
    </c:view3D>
    <c:floor>
      <c:thickness val="0"/>
    </c:floor>
    <c:sideWall>
      <c:thickness val="0"/>
      <c:spPr>
        <a:gradFill>
          <a:gsLst>
            <a:gs pos="0">
              <a:schemeClr val="accent1">
                <a:tint val="66000"/>
                <a:satMod val="160000"/>
              </a:schemeClr>
            </a:gs>
            <a:gs pos="50000">
              <a:schemeClr val="accent1">
                <a:tint val="44500"/>
                <a:satMod val="160000"/>
              </a:schemeClr>
            </a:gs>
            <a:gs pos="100000">
              <a:schemeClr val="accent1">
                <a:tint val="23500"/>
                <a:satMod val="160000"/>
              </a:schemeClr>
            </a:gs>
          </a:gsLst>
          <a:lin ang="5400000" scaled="0"/>
        </a:gradFill>
      </c:spPr>
    </c:sideWall>
    <c:backWall>
      <c:thickness val="0"/>
      <c:spPr>
        <a:gradFill>
          <a:gsLst>
            <a:gs pos="0">
              <a:schemeClr val="accent1">
                <a:tint val="66000"/>
                <a:satMod val="160000"/>
              </a:schemeClr>
            </a:gs>
            <a:gs pos="50000">
              <a:schemeClr val="accent1">
                <a:tint val="44500"/>
                <a:satMod val="160000"/>
              </a:schemeClr>
            </a:gs>
            <a:gs pos="100000">
              <a:schemeClr val="accent1">
                <a:tint val="23500"/>
                <a:satMod val="160000"/>
              </a:schemeClr>
            </a:gs>
          </a:gsLst>
          <a:lin ang="5400000" scaled="0"/>
        </a:gradFill>
      </c:spPr>
    </c:backWall>
    <c:plotArea>
      <c:layout>
        <c:manualLayout>
          <c:layoutTarget val="inner"/>
          <c:xMode val="edge"/>
          <c:yMode val="edge"/>
          <c:x val="1.8129375480000199E-2"/>
          <c:y val="3.2848073779078009E-2"/>
          <c:w val="0.7119235747546695"/>
          <c:h val="0.654119893823363"/>
        </c:manualLayout>
      </c:layout>
      <c:bar3DChart>
        <c:barDir val="col"/>
        <c:grouping val="clustered"/>
        <c:varyColors val="0"/>
        <c:ser>
          <c:idx val="0"/>
          <c:order val="0"/>
          <c:tx>
            <c:strRef>
              <c:f>ALL4RISORSEASSEGNATE!$A$56</c:f>
              <c:strCache>
                <c:ptCount val="1"/>
                <c:pt idx="0">
                  <c:v>Risorse assegnate agli obiettivi collegati a priorità politiche</c:v>
                </c:pt>
              </c:strCache>
            </c:strRef>
          </c:tx>
          <c:spPr>
            <a:gradFill rotWithShape="1">
              <a:gsLst>
                <a:gs pos="0">
                  <a:schemeClr val="accent5"/>
                </a:gs>
                <a:gs pos="100000">
                  <a:schemeClr val="accent5">
                    <a:shade val="75000"/>
                    <a:satMod val="120000"/>
                    <a:lumMod val="90000"/>
                  </a:schemeClr>
                </a:gs>
              </a:gsLst>
              <a:lin ang="5400000" scaled="0"/>
            </a:gradFill>
            <a:ln w="9525" cap="flat" cmpd="sng" algn="ctr">
              <a:solidFill>
                <a:schemeClr val="accent5"/>
              </a:solidFill>
              <a:prstDash val="solid"/>
            </a:ln>
            <a:effectLst>
              <a:outerShdw blurRad="50800" dist="25400" dir="5400000" rotWithShape="0">
                <a:srgbClr val="000000">
                  <a:alpha val="28000"/>
                </a:srgbClr>
              </a:outerShdw>
            </a:effectLst>
            <a:scene3d>
              <a:camera prst="orthographicFront">
                <a:rot lat="0" lon="0" rev="0"/>
              </a:camera>
              <a:lightRig rig="threePt" dir="tl">
                <a:rot lat="0" lon="0" rev="20400000"/>
              </a:lightRig>
            </a:scene3d>
            <a:sp3d>
              <a:bevelT w="50800" h="12700" prst="softRound"/>
            </a:sp3d>
          </c:spPr>
          <c:invertIfNegative val="0"/>
          <c:cat>
            <c:strRef>
              <c:f>ALL4RISORSEASSEGNATE!$B$55:$D$55</c:f>
              <c:strCache>
                <c:ptCount val="3"/>
                <c:pt idx="0">
                  <c:v>ANNO 2019</c:v>
                </c:pt>
                <c:pt idx="1">
                  <c:v>ANNO 2020</c:v>
                </c:pt>
                <c:pt idx="2">
                  <c:v>ANNO 2021</c:v>
                </c:pt>
              </c:strCache>
            </c:strRef>
          </c:cat>
          <c:val>
            <c:numRef>
              <c:f>ALL4RISORSEASSEGNATE!$B$56:$D$56</c:f>
              <c:numCache>
                <c:formatCode>_(* #,##0.00_);_(* \(#,##0.00\);_(* "-"??_);_(@_)</c:formatCode>
                <c:ptCount val="3"/>
                <c:pt idx="0">
                  <c:v>5778953827</c:v>
                </c:pt>
                <c:pt idx="1">
                  <c:v>5621409295</c:v>
                </c:pt>
                <c:pt idx="2">
                  <c:v>5503334500</c:v>
                </c:pt>
              </c:numCache>
            </c:numRef>
          </c:val>
        </c:ser>
        <c:ser>
          <c:idx val="1"/>
          <c:order val="1"/>
          <c:tx>
            <c:strRef>
              <c:f>ALL4RISORSEASSEGNATE!$A$57</c:f>
              <c:strCache>
                <c:ptCount val="1"/>
                <c:pt idx="0">
                  <c:v>Altre Risorse assegnate ai CDR </c:v>
                </c:pt>
              </c:strCache>
            </c:strRef>
          </c:tx>
          <c:spPr>
            <a:gradFill rotWithShape="1">
              <a:gsLst>
                <a:gs pos="0">
                  <a:schemeClr val="accent3">
                    <a:tint val="20000"/>
                    <a:satMod val="180000"/>
                    <a:lumMod val="98000"/>
                  </a:schemeClr>
                </a:gs>
                <a:gs pos="40000">
                  <a:schemeClr val="accent3">
                    <a:tint val="30000"/>
                    <a:satMod val="260000"/>
                    <a:lumMod val="84000"/>
                  </a:schemeClr>
                </a:gs>
                <a:gs pos="100000">
                  <a:schemeClr val="accent3">
                    <a:tint val="100000"/>
                    <a:satMod val="110000"/>
                    <a:lumMod val="100000"/>
                  </a:schemeClr>
                </a:gs>
              </a:gsLst>
              <a:lin ang="5040000" scaled="1"/>
            </a:gradFill>
            <a:ln w="9525" cap="flat" cmpd="sng" algn="ctr">
              <a:solidFill>
                <a:schemeClr val="accent3"/>
              </a:solidFill>
              <a:prstDash val="solid"/>
            </a:ln>
            <a:effectLst/>
          </c:spPr>
          <c:invertIfNegative val="0"/>
          <c:cat>
            <c:strRef>
              <c:f>ALL4RISORSEASSEGNATE!$B$55:$D$55</c:f>
              <c:strCache>
                <c:ptCount val="3"/>
                <c:pt idx="0">
                  <c:v>ANNO 2019</c:v>
                </c:pt>
                <c:pt idx="1">
                  <c:v>ANNO 2020</c:v>
                </c:pt>
                <c:pt idx="2">
                  <c:v>ANNO 2021</c:v>
                </c:pt>
              </c:strCache>
            </c:strRef>
          </c:cat>
          <c:val>
            <c:numRef>
              <c:f>ALL4RISORSEASSEGNATE!$B$57:$D$57</c:f>
              <c:numCache>
                <c:formatCode>_(* #,##0.00_);_(* \(#,##0.00\);_(* "-"??_);_(@_)</c:formatCode>
                <c:ptCount val="3"/>
                <c:pt idx="0">
                  <c:v>3645703014</c:v>
                </c:pt>
                <c:pt idx="1">
                  <c:v>3429798015</c:v>
                </c:pt>
                <c:pt idx="2">
                  <c:v>3371124979</c:v>
                </c:pt>
              </c:numCache>
            </c:numRef>
          </c:val>
        </c:ser>
        <c:dLbls>
          <c:showLegendKey val="0"/>
          <c:showVal val="0"/>
          <c:showCatName val="0"/>
          <c:showSerName val="0"/>
          <c:showPercent val="0"/>
          <c:showBubbleSize val="0"/>
        </c:dLbls>
        <c:gapWidth val="150"/>
        <c:shape val="cylinder"/>
        <c:axId val="387826768"/>
        <c:axId val="387827160"/>
        <c:axId val="0"/>
      </c:bar3DChart>
      <c:catAx>
        <c:axId val="387826768"/>
        <c:scaling>
          <c:orientation val="minMax"/>
        </c:scaling>
        <c:delete val="0"/>
        <c:axPos val="b"/>
        <c:numFmt formatCode="General" sourceLinked="0"/>
        <c:majorTickMark val="out"/>
        <c:minorTickMark val="none"/>
        <c:tickLblPos val="nextTo"/>
        <c:txPr>
          <a:bodyPr/>
          <a:lstStyle/>
          <a:p>
            <a:pPr>
              <a:defRPr b="1" i="1"/>
            </a:pPr>
            <a:endParaRPr lang="it-IT"/>
          </a:p>
        </c:txPr>
        <c:crossAx val="387827160"/>
        <c:crosses val="autoZero"/>
        <c:auto val="1"/>
        <c:lblAlgn val="ctr"/>
        <c:lblOffset val="100"/>
        <c:noMultiLvlLbl val="0"/>
      </c:catAx>
      <c:valAx>
        <c:axId val="387827160"/>
        <c:scaling>
          <c:orientation val="minMax"/>
        </c:scaling>
        <c:delete val="1"/>
        <c:axPos val="l"/>
        <c:majorGridlines/>
        <c:numFmt formatCode="_(* #,##0.00_);_(* \(#,##0.00\);_(* &quot;-&quot;??_);_(@_)" sourceLinked="1"/>
        <c:majorTickMark val="out"/>
        <c:minorTickMark val="none"/>
        <c:tickLblPos val="nextTo"/>
        <c:crossAx val="387826768"/>
        <c:crosses val="autoZero"/>
        <c:crossBetween val="between"/>
      </c:valAx>
      <c:dTable>
        <c:showHorzBorder val="1"/>
        <c:showVertBorder val="1"/>
        <c:showOutline val="1"/>
        <c:showKeys val="0"/>
        <c:txPr>
          <a:bodyPr/>
          <a:lstStyle/>
          <a:p>
            <a:pPr rtl="0">
              <a:defRPr sz="1100" b="1"/>
            </a:pPr>
            <a:endParaRPr lang="it-IT"/>
          </a:p>
        </c:txPr>
      </c:dTable>
    </c:plotArea>
    <c:legend>
      <c:legendPos val="r"/>
      <c:layout>
        <c:manualLayout>
          <c:xMode val="edge"/>
          <c:yMode val="edge"/>
          <c:x val="0.73639748093215995"/>
          <c:y val="0.40107250970625474"/>
          <c:w val="0.17478045716390223"/>
          <c:h val="0.23892902967939528"/>
        </c:manualLayout>
      </c:layout>
      <c:overlay val="0"/>
      <c:txPr>
        <a:bodyPr/>
        <a:lstStyle/>
        <a:p>
          <a:pPr>
            <a:defRPr sz="1200"/>
          </a:pPr>
          <a:endParaRPr lang="it-IT"/>
        </a:p>
      </c:txPr>
    </c:legend>
    <c:plotVisOnly val="1"/>
    <c:dispBlanksAs val="gap"/>
    <c:showDLblsOverMax val="0"/>
  </c:chart>
  <c:spPr>
    <a:gradFill rotWithShape="1">
      <a:gsLst>
        <a:gs pos="0">
          <a:schemeClr val="accent6">
            <a:tint val="20000"/>
            <a:satMod val="180000"/>
            <a:lumMod val="98000"/>
          </a:schemeClr>
        </a:gs>
        <a:gs pos="40000">
          <a:schemeClr val="accent6">
            <a:tint val="30000"/>
            <a:satMod val="260000"/>
            <a:lumMod val="84000"/>
          </a:schemeClr>
        </a:gs>
        <a:gs pos="100000">
          <a:schemeClr val="accent6">
            <a:tint val="100000"/>
            <a:satMod val="110000"/>
            <a:lumMod val="100000"/>
          </a:schemeClr>
        </a:gs>
      </a:gsLst>
      <a:lin ang="5040000" scaled="1"/>
    </a:gradFill>
    <a:ln w="9525" cap="flat" cmpd="sng" algn="ctr">
      <a:solidFill>
        <a:schemeClr val="accent6"/>
      </a:solidFill>
      <a:prstDash val="solid"/>
    </a:ln>
    <a:effectLst/>
  </c:spPr>
  <c:txPr>
    <a:bodyPr/>
    <a:lstStyle/>
    <a:p>
      <a:pPr>
        <a:defRPr>
          <a:solidFill>
            <a:schemeClr val="dk1"/>
          </a:solidFill>
          <a:latin typeface="+mn-lt"/>
          <a:ea typeface="+mn-ea"/>
          <a:cs typeface="+mn-cs"/>
        </a:defRPr>
      </a:pPr>
      <a:endParaRPr lang="it-IT"/>
    </a:p>
  </c:txPr>
  <c:printSettings>
    <c:headerFooter/>
    <c:pageMargins b="0.75" l="0.25" r="0.25" t="0.75" header="0.3" footer="0.3"/>
    <c:pageSetup orientation="landscape"/>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2446936314945923"/>
          <c:y val="4.2328042328042331E-3"/>
          <c:w val="0.63615614044747903"/>
          <c:h val="0.95343915343915342"/>
        </c:manualLayout>
      </c:layout>
      <c:barChart>
        <c:barDir val="bar"/>
        <c:grouping val="clustered"/>
        <c:varyColors val="0"/>
        <c:ser>
          <c:idx val="0"/>
          <c:order val="0"/>
          <c:tx>
            <c:strRef>
              <c:f>ALL5RIPARTIZIONE!$B$2</c:f>
              <c:strCache>
                <c:ptCount val="1"/>
                <c:pt idx="0">
                  <c:v>2019 CP</c:v>
                </c:pt>
              </c:strCache>
            </c:strRef>
          </c:tx>
          <c:spPr>
            <a:gradFill rotWithShape="1">
              <a:gsLst>
                <a:gs pos="0">
                  <a:schemeClr val="accent5">
                    <a:tint val="20000"/>
                    <a:satMod val="180000"/>
                    <a:lumMod val="98000"/>
                  </a:schemeClr>
                </a:gs>
                <a:gs pos="40000">
                  <a:schemeClr val="accent5">
                    <a:tint val="30000"/>
                    <a:satMod val="260000"/>
                    <a:lumMod val="84000"/>
                  </a:schemeClr>
                </a:gs>
                <a:gs pos="100000">
                  <a:schemeClr val="accent5">
                    <a:tint val="100000"/>
                    <a:satMod val="110000"/>
                    <a:lumMod val="100000"/>
                  </a:schemeClr>
                </a:gs>
              </a:gsLst>
              <a:lin ang="5040000" scaled="1"/>
            </a:gradFill>
            <a:ln w="9525" cap="flat" cmpd="sng" algn="ctr">
              <a:solidFill>
                <a:schemeClr val="accent5"/>
              </a:solidFill>
              <a:prstDash val="solid"/>
            </a:ln>
            <a:effectLst/>
          </c:spPr>
          <c:invertIfNegative val="0"/>
          <c:dLbls>
            <c:spPr>
              <a:noFill/>
              <a:ln>
                <a:noFill/>
              </a:ln>
              <a:effectLst/>
            </c:sp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ALL5RIPARTIZIONE!$A$4:$A$8</c:f>
              <c:strCache>
                <c:ptCount val="5"/>
                <c:pt idx="0">
                  <c:v>Affari di Giustizia</c:v>
                </c:pt>
                <c:pt idx="1">
                  <c:v>Organizzazione Giudiziaria</c:v>
                </c:pt>
                <c:pt idx="2">
                  <c:v>Amministrazione Penitenziaria</c:v>
                </c:pt>
                <c:pt idx="3">
                  <c:v>Giustizia Minorile</c:v>
                </c:pt>
                <c:pt idx="4">
                  <c:v>Archivi Notarili</c:v>
                </c:pt>
              </c:strCache>
            </c:strRef>
          </c:cat>
          <c:val>
            <c:numRef>
              <c:f>ALL5RIPARTIZIONE!$B$4:$B$8</c:f>
              <c:numCache>
                <c:formatCode>"€"#,##0.00_);\("€"#,##0.00\)</c:formatCode>
                <c:ptCount val="5"/>
                <c:pt idx="0">
                  <c:v>1138934301</c:v>
                </c:pt>
                <c:pt idx="1">
                  <c:v>4235985924</c:v>
                </c:pt>
                <c:pt idx="2">
                  <c:v>2883175338</c:v>
                </c:pt>
                <c:pt idx="3">
                  <c:v>272446970</c:v>
                </c:pt>
                <c:pt idx="4">
                  <c:v>470698309</c:v>
                </c:pt>
              </c:numCache>
            </c:numRef>
          </c:val>
        </c:ser>
        <c:ser>
          <c:idx val="1"/>
          <c:order val="1"/>
          <c:tx>
            <c:strRef>
              <c:f>ALL5RIPARTIZIONE!$C$2</c:f>
              <c:strCache>
                <c:ptCount val="1"/>
                <c:pt idx="0">
                  <c:v>2020 CP</c:v>
                </c:pt>
              </c:strCache>
            </c:strRef>
          </c:tx>
          <c:spPr>
            <a:gradFill rotWithShape="1">
              <a:gsLst>
                <a:gs pos="0">
                  <a:schemeClr val="accent2">
                    <a:tint val="20000"/>
                    <a:satMod val="180000"/>
                    <a:lumMod val="98000"/>
                  </a:schemeClr>
                </a:gs>
                <a:gs pos="40000">
                  <a:schemeClr val="accent2">
                    <a:tint val="30000"/>
                    <a:satMod val="260000"/>
                    <a:lumMod val="84000"/>
                  </a:schemeClr>
                </a:gs>
                <a:gs pos="100000">
                  <a:schemeClr val="accent2">
                    <a:tint val="100000"/>
                    <a:satMod val="110000"/>
                    <a:lumMod val="100000"/>
                  </a:schemeClr>
                </a:gs>
              </a:gsLst>
              <a:lin ang="5040000" scaled="1"/>
            </a:gradFill>
            <a:ln w="9525" cap="flat" cmpd="sng" algn="ctr">
              <a:solidFill>
                <a:schemeClr val="accent2"/>
              </a:solidFill>
              <a:prstDash val="solid"/>
            </a:ln>
            <a:effectLst/>
          </c:spPr>
          <c:invertIfNegative val="0"/>
          <c:dLbls>
            <c:spPr>
              <a:noFill/>
              <a:ln>
                <a:noFill/>
              </a:ln>
              <a:effectLst/>
            </c:sp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ALL5RIPARTIZIONE!$A$4:$A$8</c:f>
              <c:strCache>
                <c:ptCount val="5"/>
                <c:pt idx="0">
                  <c:v>Affari di Giustizia</c:v>
                </c:pt>
                <c:pt idx="1">
                  <c:v>Organizzazione Giudiziaria</c:v>
                </c:pt>
                <c:pt idx="2">
                  <c:v>Amministrazione Penitenziaria</c:v>
                </c:pt>
                <c:pt idx="3">
                  <c:v>Giustizia Minorile</c:v>
                </c:pt>
                <c:pt idx="4">
                  <c:v>Archivi Notarili</c:v>
                </c:pt>
              </c:strCache>
            </c:strRef>
          </c:cat>
          <c:val>
            <c:numRef>
              <c:f>ALL5RIPARTIZIONE!$C$4:$C$8</c:f>
              <c:numCache>
                <c:formatCode>"€"#,##0.00_);\("€"#,##0.00\)</c:formatCode>
                <c:ptCount val="5"/>
                <c:pt idx="0">
                  <c:v>1146530242</c:v>
                </c:pt>
                <c:pt idx="1">
                  <c:v>4206702374</c:v>
                </c:pt>
                <c:pt idx="2">
                  <c:v>2912949716</c:v>
                </c:pt>
                <c:pt idx="3">
                  <c:v>272877518</c:v>
                </c:pt>
                <c:pt idx="4">
                  <c:v>470698309</c:v>
                </c:pt>
              </c:numCache>
            </c:numRef>
          </c:val>
        </c:ser>
        <c:ser>
          <c:idx val="2"/>
          <c:order val="2"/>
          <c:tx>
            <c:strRef>
              <c:f>ALL5RIPARTIZIONE!$D$2</c:f>
              <c:strCache>
                <c:ptCount val="1"/>
                <c:pt idx="0">
                  <c:v>2021 CP</c:v>
                </c:pt>
              </c:strCache>
            </c:strRef>
          </c:tx>
          <c:spPr>
            <a:gradFill rotWithShape="1">
              <a:gsLst>
                <a:gs pos="0">
                  <a:schemeClr val="accent3">
                    <a:tint val="20000"/>
                    <a:satMod val="180000"/>
                    <a:lumMod val="98000"/>
                  </a:schemeClr>
                </a:gs>
                <a:gs pos="40000">
                  <a:schemeClr val="accent3">
                    <a:tint val="30000"/>
                    <a:satMod val="260000"/>
                    <a:lumMod val="84000"/>
                  </a:schemeClr>
                </a:gs>
                <a:gs pos="100000">
                  <a:schemeClr val="accent3">
                    <a:tint val="100000"/>
                    <a:satMod val="110000"/>
                    <a:lumMod val="100000"/>
                  </a:schemeClr>
                </a:gs>
              </a:gsLst>
              <a:lin ang="5040000" scaled="1"/>
            </a:gradFill>
            <a:ln w="9525" cap="flat" cmpd="sng" algn="ctr">
              <a:solidFill>
                <a:schemeClr val="accent3"/>
              </a:solidFill>
              <a:prstDash val="solid"/>
            </a:ln>
            <a:effectLst/>
          </c:spPr>
          <c:invertIfNegative val="0"/>
          <c:dLbls>
            <c:spPr>
              <a:noFill/>
              <a:ln>
                <a:noFill/>
              </a:ln>
              <a:effectLst/>
            </c:sp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ALL5RIPARTIZIONE!$A$4:$A$8</c:f>
              <c:strCache>
                <c:ptCount val="5"/>
                <c:pt idx="0">
                  <c:v>Affari di Giustizia</c:v>
                </c:pt>
                <c:pt idx="1">
                  <c:v>Organizzazione Giudiziaria</c:v>
                </c:pt>
                <c:pt idx="2">
                  <c:v>Amministrazione Penitenziaria</c:v>
                </c:pt>
                <c:pt idx="3">
                  <c:v>Giustizia Minorile</c:v>
                </c:pt>
                <c:pt idx="4">
                  <c:v>Archivi Notarili</c:v>
                </c:pt>
              </c:strCache>
            </c:strRef>
          </c:cat>
          <c:val>
            <c:numRef>
              <c:f>ALL5RIPARTIZIONE!$D$4:$D$8</c:f>
              <c:numCache>
                <c:formatCode>"€"#,##0.00_);\("€"#,##0.00\)</c:formatCode>
                <c:ptCount val="5"/>
                <c:pt idx="0">
                  <c:v>1106117719</c:v>
                </c:pt>
                <c:pt idx="1">
                  <c:v>4084564121</c:v>
                </c:pt>
                <c:pt idx="2">
                  <c:v>2905549443</c:v>
                </c:pt>
                <c:pt idx="3">
                  <c:v>272840953</c:v>
                </c:pt>
                <c:pt idx="4">
                  <c:v>470698309</c:v>
                </c:pt>
              </c:numCache>
            </c:numRef>
          </c:val>
        </c:ser>
        <c:dLbls>
          <c:dLblPos val="outEnd"/>
          <c:showLegendKey val="0"/>
          <c:showVal val="1"/>
          <c:showCatName val="0"/>
          <c:showSerName val="0"/>
          <c:showPercent val="0"/>
          <c:showBubbleSize val="0"/>
        </c:dLbls>
        <c:gapWidth val="150"/>
        <c:axId val="387828728"/>
        <c:axId val="387829120"/>
      </c:barChart>
      <c:catAx>
        <c:axId val="387828728"/>
        <c:scaling>
          <c:orientation val="minMax"/>
        </c:scaling>
        <c:delete val="0"/>
        <c:axPos val="l"/>
        <c:numFmt formatCode="General" sourceLinked="1"/>
        <c:majorTickMark val="out"/>
        <c:minorTickMark val="none"/>
        <c:tickLblPos val="nextTo"/>
        <c:crossAx val="387829120"/>
        <c:crosses val="autoZero"/>
        <c:auto val="1"/>
        <c:lblAlgn val="ctr"/>
        <c:lblOffset val="100"/>
        <c:noMultiLvlLbl val="0"/>
      </c:catAx>
      <c:valAx>
        <c:axId val="387829120"/>
        <c:scaling>
          <c:orientation val="minMax"/>
        </c:scaling>
        <c:delete val="1"/>
        <c:axPos val="b"/>
        <c:majorGridlines/>
        <c:numFmt formatCode="&quot;€&quot;#,##0.00_);\(&quot;€&quot;#,##0.00\)" sourceLinked="1"/>
        <c:majorTickMark val="out"/>
        <c:minorTickMark val="none"/>
        <c:tickLblPos val="nextTo"/>
        <c:crossAx val="387828728"/>
        <c:crosses val="autoZero"/>
        <c:crossBetween val="between"/>
      </c:valAx>
      <c:spPr>
        <a:gradFill>
          <a:gsLst>
            <a:gs pos="0">
              <a:srgbClr val="5AB9E8"/>
            </a:gs>
            <a:gs pos="50000">
              <a:schemeClr val="accent1">
                <a:tint val="44500"/>
                <a:satMod val="160000"/>
              </a:schemeClr>
            </a:gs>
            <a:gs pos="100000">
              <a:schemeClr val="accent1">
                <a:tint val="23500"/>
                <a:satMod val="160000"/>
              </a:schemeClr>
            </a:gs>
          </a:gsLst>
          <a:lin ang="5400000" scaled="0"/>
        </a:gradFill>
      </c:spPr>
    </c:plotArea>
    <c:legend>
      <c:legendPos val="t"/>
      <c:layout>
        <c:manualLayout>
          <c:xMode val="edge"/>
          <c:yMode val="edge"/>
          <c:x val="0.76755436991141135"/>
          <c:y val="9.4373865698729575E-2"/>
          <c:w val="0.23092006189010816"/>
          <c:h val="4.6692484673535588E-2"/>
        </c:manualLayout>
      </c:layout>
      <c:overlay val="0"/>
      <c:txPr>
        <a:bodyPr/>
        <a:lstStyle/>
        <a:p>
          <a:pPr>
            <a:defRPr sz="1200"/>
          </a:pPr>
          <a:endParaRPr lang="it-IT"/>
        </a:p>
      </c:txPr>
    </c:legend>
    <c:plotVisOnly val="1"/>
    <c:dispBlanksAs val="gap"/>
    <c:showDLblsOverMax val="0"/>
  </c:chart>
  <c:spPr>
    <a:gradFill>
      <a:gsLst>
        <a:gs pos="0">
          <a:srgbClr val="5AB9E8"/>
        </a:gs>
        <a:gs pos="50000">
          <a:schemeClr val="accent1">
            <a:tint val="44500"/>
            <a:satMod val="160000"/>
          </a:schemeClr>
        </a:gs>
        <a:gs pos="100000">
          <a:schemeClr val="accent1">
            <a:tint val="23500"/>
            <a:satMod val="160000"/>
          </a:schemeClr>
        </a:gs>
      </a:gsLst>
      <a:lin ang="5400000" scaled="0"/>
    </a:gradFill>
  </c:spPr>
  <c:txPr>
    <a:bodyPr/>
    <a:lstStyle/>
    <a:p>
      <a:pPr>
        <a:defRPr sz="1200"/>
      </a:pPr>
      <a:endParaRPr lang="it-IT"/>
    </a:p>
  </c:txPr>
  <c:printSettings>
    <c:headerFooter/>
    <c:pageMargins b="0.75" l="0.25" r="0.25" t="0.75" header="0.3" footer="0.3"/>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it-IT"/>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2446936314945923"/>
          <c:y val="4.2328042328042331E-3"/>
          <c:w val="0.63615614044747903"/>
          <c:h val="0.95343915343915342"/>
        </c:manualLayout>
      </c:layout>
      <c:barChart>
        <c:barDir val="bar"/>
        <c:grouping val="clustered"/>
        <c:varyColors val="0"/>
        <c:ser>
          <c:idx val="0"/>
          <c:order val="0"/>
          <c:tx>
            <c:strRef>
              <c:f>ALL5RIPARTIZIONE!$E$2</c:f>
              <c:strCache>
                <c:ptCount val="1"/>
                <c:pt idx="0">
                  <c:v>2019 CS</c:v>
                </c:pt>
              </c:strCache>
            </c:strRef>
          </c:tx>
          <c:spPr>
            <a:gradFill rotWithShape="1">
              <a:gsLst>
                <a:gs pos="0">
                  <a:schemeClr val="accent5">
                    <a:tint val="20000"/>
                    <a:satMod val="180000"/>
                    <a:lumMod val="98000"/>
                  </a:schemeClr>
                </a:gs>
                <a:gs pos="40000">
                  <a:schemeClr val="accent5">
                    <a:tint val="30000"/>
                    <a:satMod val="260000"/>
                    <a:lumMod val="84000"/>
                  </a:schemeClr>
                </a:gs>
                <a:gs pos="100000">
                  <a:schemeClr val="accent5">
                    <a:tint val="100000"/>
                    <a:satMod val="110000"/>
                    <a:lumMod val="100000"/>
                  </a:schemeClr>
                </a:gs>
              </a:gsLst>
              <a:lin ang="5040000" scaled="1"/>
            </a:gradFill>
            <a:ln w="9525" cap="flat" cmpd="sng" algn="ctr">
              <a:solidFill>
                <a:schemeClr val="accent5"/>
              </a:solidFill>
              <a:prstDash val="solid"/>
            </a:ln>
            <a:effectLst/>
          </c:spPr>
          <c:invertIfNegative val="0"/>
          <c:dLbls>
            <c:spPr>
              <a:noFill/>
              <a:ln>
                <a:noFill/>
              </a:ln>
              <a:effectLst/>
            </c:sp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ALL5RIPARTIZIONE!$A$4:$A$8</c:f>
              <c:strCache>
                <c:ptCount val="5"/>
                <c:pt idx="0">
                  <c:v>Affari di Giustizia</c:v>
                </c:pt>
                <c:pt idx="1">
                  <c:v>Organizzazione Giudiziaria</c:v>
                </c:pt>
                <c:pt idx="2">
                  <c:v>Amministrazione Penitenziaria</c:v>
                </c:pt>
                <c:pt idx="3">
                  <c:v>Giustizia Minorile</c:v>
                </c:pt>
                <c:pt idx="4">
                  <c:v>Archivi Notarili</c:v>
                </c:pt>
              </c:strCache>
            </c:strRef>
          </c:cat>
          <c:val>
            <c:numRef>
              <c:f>ALL5RIPARTIZIONE!$E$4:$E$8</c:f>
              <c:numCache>
                <c:formatCode>"€"#,##0.00_);\("€"#,##0.00\)</c:formatCode>
                <c:ptCount val="5"/>
                <c:pt idx="0">
                  <c:v>1340287726</c:v>
                </c:pt>
                <c:pt idx="1">
                  <c:v>4380079070</c:v>
                </c:pt>
                <c:pt idx="2">
                  <c:v>2908391493</c:v>
                </c:pt>
                <c:pt idx="3">
                  <c:v>273276743</c:v>
                </c:pt>
                <c:pt idx="4">
                  <c:v>470698309</c:v>
                </c:pt>
              </c:numCache>
            </c:numRef>
          </c:val>
        </c:ser>
        <c:ser>
          <c:idx val="1"/>
          <c:order val="1"/>
          <c:tx>
            <c:strRef>
              <c:f>ALL5RIPARTIZIONE!$F$2</c:f>
              <c:strCache>
                <c:ptCount val="1"/>
                <c:pt idx="0">
                  <c:v>2020 CS</c:v>
                </c:pt>
              </c:strCache>
            </c:strRef>
          </c:tx>
          <c:spPr>
            <a:gradFill rotWithShape="1">
              <a:gsLst>
                <a:gs pos="0">
                  <a:schemeClr val="accent2">
                    <a:tint val="20000"/>
                    <a:satMod val="180000"/>
                    <a:lumMod val="98000"/>
                  </a:schemeClr>
                </a:gs>
                <a:gs pos="40000">
                  <a:schemeClr val="accent2">
                    <a:tint val="30000"/>
                    <a:satMod val="260000"/>
                    <a:lumMod val="84000"/>
                  </a:schemeClr>
                </a:gs>
                <a:gs pos="100000">
                  <a:schemeClr val="accent2">
                    <a:tint val="100000"/>
                    <a:satMod val="110000"/>
                    <a:lumMod val="100000"/>
                  </a:schemeClr>
                </a:gs>
              </a:gsLst>
              <a:lin ang="5040000" scaled="1"/>
            </a:gradFill>
            <a:ln w="9525" cap="flat" cmpd="sng" algn="ctr">
              <a:solidFill>
                <a:schemeClr val="accent2"/>
              </a:solidFill>
              <a:prstDash val="solid"/>
            </a:ln>
            <a:effectLst/>
          </c:spPr>
          <c:invertIfNegative val="0"/>
          <c:dLbls>
            <c:spPr>
              <a:noFill/>
              <a:ln>
                <a:noFill/>
              </a:ln>
              <a:effectLst/>
            </c:sp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ALL5RIPARTIZIONE!$A$4:$A$8</c:f>
              <c:strCache>
                <c:ptCount val="5"/>
                <c:pt idx="0">
                  <c:v>Affari di Giustizia</c:v>
                </c:pt>
                <c:pt idx="1">
                  <c:v>Organizzazione Giudiziaria</c:v>
                </c:pt>
                <c:pt idx="2">
                  <c:v>Amministrazione Penitenziaria</c:v>
                </c:pt>
                <c:pt idx="3">
                  <c:v>Giustizia Minorile</c:v>
                </c:pt>
                <c:pt idx="4">
                  <c:v>Archivi Notarili</c:v>
                </c:pt>
              </c:strCache>
            </c:strRef>
          </c:cat>
          <c:val>
            <c:numRef>
              <c:f>ALL5RIPARTIZIONE!$F$4:$F$8</c:f>
              <c:numCache>
                <c:formatCode>"€"#,##0.00_);\("€"#,##0.00\)</c:formatCode>
                <c:ptCount val="5"/>
                <c:pt idx="0">
                  <c:v>1146530242</c:v>
                </c:pt>
                <c:pt idx="1">
                  <c:v>4206702374</c:v>
                </c:pt>
                <c:pt idx="2">
                  <c:v>2913482609</c:v>
                </c:pt>
                <c:pt idx="3">
                  <c:v>273093355</c:v>
                </c:pt>
                <c:pt idx="4">
                  <c:v>470698309</c:v>
                </c:pt>
              </c:numCache>
            </c:numRef>
          </c:val>
        </c:ser>
        <c:ser>
          <c:idx val="2"/>
          <c:order val="2"/>
          <c:tx>
            <c:strRef>
              <c:f>ALL5RIPARTIZIONE!$G$2</c:f>
              <c:strCache>
                <c:ptCount val="1"/>
                <c:pt idx="0">
                  <c:v>2021 CS</c:v>
                </c:pt>
              </c:strCache>
            </c:strRef>
          </c:tx>
          <c:spPr>
            <a:gradFill rotWithShape="1">
              <a:gsLst>
                <a:gs pos="0">
                  <a:schemeClr val="accent3">
                    <a:tint val="20000"/>
                    <a:satMod val="180000"/>
                    <a:lumMod val="98000"/>
                  </a:schemeClr>
                </a:gs>
                <a:gs pos="40000">
                  <a:schemeClr val="accent3">
                    <a:tint val="30000"/>
                    <a:satMod val="260000"/>
                    <a:lumMod val="84000"/>
                  </a:schemeClr>
                </a:gs>
                <a:gs pos="100000">
                  <a:schemeClr val="accent3">
                    <a:tint val="100000"/>
                    <a:satMod val="110000"/>
                    <a:lumMod val="100000"/>
                  </a:schemeClr>
                </a:gs>
              </a:gsLst>
              <a:lin ang="5040000" scaled="1"/>
            </a:gradFill>
            <a:ln w="9525" cap="flat" cmpd="sng" algn="ctr">
              <a:solidFill>
                <a:schemeClr val="accent3"/>
              </a:solidFill>
              <a:prstDash val="solid"/>
            </a:ln>
            <a:effectLst/>
          </c:spPr>
          <c:invertIfNegative val="0"/>
          <c:dLbls>
            <c:spPr>
              <a:noFill/>
              <a:ln>
                <a:noFill/>
              </a:ln>
              <a:effectLst/>
            </c:sp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ALL5RIPARTIZIONE!$A$4:$A$8</c:f>
              <c:strCache>
                <c:ptCount val="5"/>
                <c:pt idx="0">
                  <c:v>Affari di Giustizia</c:v>
                </c:pt>
                <c:pt idx="1">
                  <c:v>Organizzazione Giudiziaria</c:v>
                </c:pt>
                <c:pt idx="2">
                  <c:v>Amministrazione Penitenziaria</c:v>
                </c:pt>
                <c:pt idx="3">
                  <c:v>Giustizia Minorile</c:v>
                </c:pt>
                <c:pt idx="4">
                  <c:v>Archivi Notarili</c:v>
                </c:pt>
              </c:strCache>
            </c:strRef>
          </c:cat>
          <c:val>
            <c:numRef>
              <c:f>ALL5RIPARTIZIONE!$G$4:$G$8</c:f>
              <c:numCache>
                <c:formatCode>"€"#,##0.00_);\("€"#,##0.00\)</c:formatCode>
                <c:ptCount val="5"/>
                <c:pt idx="0">
                  <c:v>1106117719</c:v>
                </c:pt>
                <c:pt idx="1">
                  <c:v>4084564121</c:v>
                </c:pt>
                <c:pt idx="2">
                  <c:v>2905549443</c:v>
                </c:pt>
                <c:pt idx="3">
                  <c:v>272840953</c:v>
                </c:pt>
                <c:pt idx="4">
                  <c:v>470698309</c:v>
                </c:pt>
              </c:numCache>
            </c:numRef>
          </c:val>
        </c:ser>
        <c:dLbls>
          <c:dLblPos val="outEnd"/>
          <c:showLegendKey val="0"/>
          <c:showVal val="1"/>
          <c:showCatName val="0"/>
          <c:showSerName val="0"/>
          <c:showPercent val="0"/>
          <c:showBubbleSize val="0"/>
        </c:dLbls>
        <c:gapWidth val="150"/>
        <c:axId val="387829904"/>
        <c:axId val="387830296"/>
      </c:barChart>
      <c:catAx>
        <c:axId val="387829904"/>
        <c:scaling>
          <c:orientation val="minMax"/>
        </c:scaling>
        <c:delete val="0"/>
        <c:axPos val="l"/>
        <c:numFmt formatCode="General" sourceLinked="1"/>
        <c:majorTickMark val="out"/>
        <c:minorTickMark val="none"/>
        <c:tickLblPos val="nextTo"/>
        <c:crossAx val="387830296"/>
        <c:crosses val="autoZero"/>
        <c:auto val="1"/>
        <c:lblAlgn val="ctr"/>
        <c:lblOffset val="100"/>
        <c:noMultiLvlLbl val="0"/>
      </c:catAx>
      <c:valAx>
        <c:axId val="387830296"/>
        <c:scaling>
          <c:orientation val="minMax"/>
        </c:scaling>
        <c:delete val="1"/>
        <c:axPos val="b"/>
        <c:majorGridlines/>
        <c:numFmt formatCode="&quot;€&quot;#,##0.00_);\(&quot;€&quot;#,##0.00\)" sourceLinked="1"/>
        <c:majorTickMark val="out"/>
        <c:minorTickMark val="none"/>
        <c:tickLblPos val="nextTo"/>
        <c:crossAx val="387829904"/>
        <c:crosses val="autoZero"/>
        <c:crossBetween val="between"/>
      </c:valAx>
      <c:spPr>
        <a:gradFill>
          <a:gsLst>
            <a:gs pos="0">
              <a:srgbClr val="5AB9E8"/>
            </a:gs>
            <a:gs pos="50000">
              <a:schemeClr val="accent1">
                <a:tint val="44500"/>
                <a:satMod val="160000"/>
              </a:schemeClr>
            </a:gs>
            <a:gs pos="100000">
              <a:schemeClr val="accent1">
                <a:tint val="23500"/>
                <a:satMod val="160000"/>
              </a:schemeClr>
            </a:gs>
          </a:gsLst>
          <a:lin ang="5400000" scaled="0"/>
        </a:gradFill>
      </c:spPr>
    </c:plotArea>
    <c:legend>
      <c:legendPos val="t"/>
      <c:layout>
        <c:manualLayout>
          <c:xMode val="edge"/>
          <c:yMode val="edge"/>
          <c:x val="0.76755436991141135"/>
          <c:y val="9.4373865698729575E-2"/>
          <c:w val="0.23092006189010816"/>
          <c:h val="4.6692484673535588E-2"/>
        </c:manualLayout>
      </c:layout>
      <c:overlay val="0"/>
      <c:txPr>
        <a:bodyPr/>
        <a:lstStyle/>
        <a:p>
          <a:pPr>
            <a:defRPr sz="1200"/>
          </a:pPr>
          <a:endParaRPr lang="it-IT"/>
        </a:p>
      </c:txPr>
    </c:legend>
    <c:plotVisOnly val="1"/>
    <c:dispBlanksAs val="gap"/>
    <c:showDLblsOverMax val="0"/>
  </c:chart>
  <c:spPr>
    <a:gradFill>
      <a:gsLst>
        <a:gs pos="0">
          <a:srgbClr val="5AB9E8"/>
        </a:gs>
        <a:gs pos="50000">
          <a:schemeClr val="accent1">
            <a:tint val="44500"/>
            <a:satMod val="160000"/>
          </a:schemeClr>
        </a:gs>
        <a:gs pos="100000">
          <a:schemeClr val="accent1">
            <a:tint val="23500"/>
            <a:satMod val="160000"/>
          </a:schemeClr>
        </a:gs>
      </a:gsLst>
      <a:lin ang="5400000" scaled="0"/>
    </a:gradFill>
  </c:spPr>
  <c:txPr>
    <a:bodyPr/>
    <a:lstStyle/>
    <a:p>
      <a:pPr>
        <a:defRPr sz="1200"/>
      </a:pPr>
      <a:endParaRPr lang="it-IT"/>
    </a:p>
  </c:txPr>
  <c:printSettings>
    <c:headerFooter/>
    <c:pageMargins b="0.75" l="0.25" r="0.25" t="0.75" header="0.3" footer="0.3"/>
    <c:pageSetup orientation="landscape"/>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5.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5</xdr:col>
      <xdr:colOff>57149</xdr:colOff>
      <xdr:row>3</xdr:row>
      <xdr:rowOff>28574</xdr:rowOff>
    </xdr:from>
    <xdr:to>
      <xdr:col>13</xdr:col>
      <xdr:colOff>66675</xdr:colOff>
      <xdr:row>17</xdr:row>
      <xdr:rowOff>57149</xdr:rowOff>
    </xdr:to>
    <xdr:graphicFrame macro="">
      <xdr:nvGraphicFramePr>
        <xdr:cNvPr id="5" name="Grafico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38100</xdr:colOff>
      <xdr:row>20</xdr:row>
      <xdr:rowOff>53975</xdr:rowOff>
    </xdr:from>
    <xdr:to>
      <xdr:col>13</xdr:col>
      <xdr:colOff>47626</xdr:colOff>
      <xdr:row>34</xdr:row>
      <xdr:rowOff>127000</xdr:rowOff>
    </xdr:to>
    <xdr:graphicFrame macro="">
      <xdr:nvGraphicFramePr>
        <xdr:cNvPr id="3" name="Grafico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0.8882</cdr:x>
      <cdr:y>0.03055</cdr:y>
    </cdr:from>
    <cdr:to>
      <cdr:x>0.97101</cdr:x>
      <cdr:y>0.07395</cdr:y>
    </cdr:to>
    <cdr:sp macro="" textlink="">
      <cdr:nvSpPr>
        <cdr:cNvPr id="3" name="CasellaDiTesto 2"/>
        <cdr:cNvSpPr txBox="1"/>
      </cdr:nvSpPr>
      <cdr:spPr>
        <a:xfrm xmlns:a="http://schemas.openxmlformats.org/drawingml/2006/main">
          <a:off x="8172451" y="180975"/>
          <a:ext cx="762000" cy="25717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it-IT" sz="1100" i="1"/>
        </a:p>
      </cdr:txBody>
    </cdr:sp>
  </cdr:relSizeAnchor>
</c:userShapes>
</file>

<file path=xl/drawings/drawing3.xml><?xml version="1.0" encoding="utf-8"?>
<c:userShapes xmlns:c="http://schemas.openxmlformats.org/drawingml/2006/chart">
  <cdr:relSizeAnchor xmlns:cdr="http://schemas.openxmlformats.org/drawingml/2006/chartDrawing">
    <cdr:from>
      <cdr:x>0.8882</cdr:x>
      <cdr:y>0.03055</cdr:y>
    </cdr:from>
    <cdr:to>
      <cdr:x>0.97101</cdr:x>
      <cdr:y>0.07395</cdr:y>
    </cdr:to>
    <cdr:sp macro="" textlink="">
      <cdr:nvSpPr>
        <cdr:cNvPr id="3" name="CasellaDiTesto 2"/>
        <cdr:cNvSpPr txBox="1"/>
      </cdr:nvSpPr>
      <cdr:spPr>
        <a:xfrm xmlns:a="http://schemas.openxmlformats.org/drawingml/2006/main">
          <a:off x="8172451" y="180975"/>
          <a:ext cx="762000" cy="25717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it-IT" sz="1100" i="1"/>
        </a:p>
      </cdr:txBody>
    </cdr:sp>
  </cdr:relSizeAnchor>
</c:userShapes>
</file>

<file path=xl/drawings/drawing4.xml><?xml version="1.0" encoding="utf-8"?>
<xdr:wsDr xmlns:xdr="http://schemas.openxmlformats.org/drawingml/2006/spreadsheetDrawing" xmlns:a="http://schemas.openxmlformats.org/drawingml/2006/main">
  <xdr:twoCellAnchor>
    <xdr:from>
      <xdr:col>5</xdr:col>
      <xdr:colOff>76199</xdr:colOff>
      <xdr:row>2</xdr:row>
      <xdr:rowOff>57151</xdr:rowOff>
    </xdr:from>
    <xdr:to>
      <xdr:col>18</xdr:col>
      <xdr:colOff>0</xdr:colOff>
      <xdr:row>24</xdr:row>
      <xdr:rowOff>161925</xdr:rowOff>
    </xdr:to>
    <xdr:graphicFrame macro="">
      <xdr:nvGraphicFramePr>
        <xdr:cNvPr id="2" name="Gra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9525</xdr:colOff>
      <xdr:row>31</xdr:row>
      <xdr:rowOff>76200</xdr:rowOff>
    </xdr:from>
    <xdr:to>
      <xdr:col>18</xdr:col>
      <xdr:colOff>9525</xdr:colOff>
      <xdr:row>54</xdr:row>
      <xdr:rowOff>85725</xdr:rowOff>
    </xdr:to>
    <xdr:graphicFrame macro="">
      <xdr:nvGraphicFramePr>
        <xdr:cNvPr id="3" name="Grafico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44450</xdr:colOff>
      <xdr:row>10</xdr:row>
      <xdr:rowOff>38101</xdr:rowOff>
    </xdr:from>
    <xdr:to>
      <xdr:col>9</xdr:col>
      <xdr:colOff>25400</xdr:colOff>
      <xdr:row>37</xdr:row>
      <xdr:rowOff>133350</xdr:rowOff>
    </xdr:to>
    <xdr:graphicFrame macro="">
      <xdr:nvGraphicFramePr>
        <xdr:cNvPr id="4" name="Gra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40</xdr:row>
      <xdr:rowOff>0</xdr:rowOff>
    </xdr:from>
    <xdr:to>
      <xdr:col>8</xdr:col>
      <xdr:colOff>590550</xdr:colOff>
      <xdr:row>67</xdr:row>
      <xdr:rowOff>107950</xdr:rowOff>
    </xdr:to>
    <xdr:graphicFrame macro="">
      <xdr:nvGraphicFramePr>
        <xdr:cNvPr id="3" name="Grafico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oneCellAnchor>
    <xdr:from>
      <xdr:col>11</xdr:col>
      <xdr:colOff>676493</xdr:colOff>
      <xdr:row>85</xdr:row>
      <xdr:rowOff>460014</xdr:rowOff>
    </xdr:from>
    <xdr:ext cx="584488" cy="1504517"/>
    <xdr:sp macro="" textlink="">
      <xdr:nvSpPr>
        <xdr:cNvPr id="2" name="CasellaDiTesto 1"/>
        <xdr:cNvSpPr txBox="1"/>
      </xdr:nvSpPr>
      <xdr:spPr>
        <a:xfrm rot="6470908">
          <a:off x="16744518" y="60678580"/>
          <a:ext cx="1504517" cy="5844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it-IT" sz="1100"/>
        </a:p>
        <a:p>
          <a:r>
            <a:rPr lang="it-IT" sz="1100"/>
            <a:t>              </a:t>
          </a:r>
        </a:p>
      </xdr:txBody>
    </xdr:sp>
    <xdr:clientData/>
  </xdr:oneCellAnchor>
  <xdr:oneCellAnchor>
    <xdr:from>
      <xdr:col>11</xdr:col>
      <xdr:colOff>43295</xdr:colOff>
      <xdr:row>84</xdr:row>
      <xdr:rowOff>292244</xdr:rowOff>
    </xdr:from>
    <xdr:ext cx="1623579" cy="627784"/>
    <xdr:sp macro="" textlink="">
      <xdr:nvSpPr>
        <xdr:cNvPr id="3" name="CasellaDiTesto 2"/>
        <xdr:cNvSpPr txBox="1"/>
      </xdr:nvSpPr>
      <xdr:spPr>
        <a:xfrm>
          <a:off x="16571335" y="59477130"/>
          <a:ext cx="1623579" cy="6277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it-IT" sz="1100"/>
        </a:p>
      </xdr:txBody>
    </xdr:sp>
    <xdr:clientData/>
  </xdr:oneCellAnchor>
  <xdr:oneCellAnchor>
    <xdr:from>
      <xdr:col>11</xdr:col>
      <xdr:colOff>1104033</xdr:colOff>
      <xdr:row>84</xdr:row>
      <xdr:rowOff>0</xdr:rowOff>
    </xdr:from>
    <xdr:ext cx="1591108" cy="1288038"/>
    <xdr:sp macro="" textlink="">
      <xdr:nvSpPr>
        <xdr:cNvPr id="4" name="CasellaDiTesto 3"/>
        <xdr:cNvSpPr txBox="1"/>
      </xdr:nvSpPr>
      <xdr:spPr>
        <a:xfrm>
          <a:off x="17632073" y="58557103"/>
          <a:ext cx="1591108" cy="12880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it-IT" sz="1100"/>
        </a:p>
      </xdr:txBody>
    </xdr:sp>
    <xdr:clientData/>
  </xdr:oneCellAnchor>
  <xdr:oneCellAnchor>
    <xdr:from>
      <xdr:col>12</xdr:col>
      <xdr:colOff>443777</xdr:colOff>
      <xdr:row>84</xdr:row>
      <xdr:rowOff>411307</xdr:rowOff>
    </xdr:from>
    <xdr:ext cx="1591108" cy="649431"/>
    <xdr:sp macro="" textlink="">
      <xdr:nvSpPr>
        <xdr:cNvPr id="5" name="CasellaDiTesto 4"/>
        <xdr:cNvSpPr txBox="1"/>
      </xdr:nvSpPr>
      <xdr:spPr>
        <a:xfrm>
          <a:off x="18184090" y="59596193"/>
          <a:ext cx="1591108" cy="6494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it-IT" sz="1100"/>
        </a:p>
        <a:p>
          <a:r>
            <a:rPr lang="it-IT" sz="1100"/>
            <a:t>                </a:t>
          </a: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rina.montelli/Desktop/Direttiva%20Ministro%202019%20-%20Schede%20obiettivi%20strategici%20%2027.11.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a Integrativa Bilancio 2019"/>
      <sheetName val="ALL1 QUADRO SINOTTICO"/>
      <sheetName val="ALL2DIAGRAMMA POLITICHE"/>
      <sheetName val="ALL3tabellarisorse"/>
      <sheetName val="ALL4RISORSEASSEGNATE"/>
      <sheetName val="ALL5RIPARTIZIONE"/>
      <sheetName val="ALL6 e 7 OBIETTIVI"/>
      <sheetName val="ALL 8"/>
    </sheetNames>
    <sheetDataSet>
      <sheetData sheetId="0">
        <row r="65">
          <cell r="K65">
            <v>4321772</v>
          </cell>
          <cell r="L65">
            <v>4321244</v>
          </cell>
          <cell r="M65">
            <v>4319617</v>
          </cell>
          <cell r="N65">
            <v>4366390</v>
          </cell>
          <cell r="O65">
            <v>4321244</v>
          </cell>
          <cell r="P65">
            <v>4319617</v>
          </cell>
        </row>
      </sheetData>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Tema di Office">
  <a:themeElements>
    <a:clrScheme name="Executive">
      <a:dk1>
        <a:sysClr val="windowText" lastClr="000000"/>
      </a:dk1>
      <a:lt1>
        <a:sysClr val="window" lastClr="FFFFFF"/>
      </a:lt1>
      <a:dk2>
        <a:srgbClr val="2F5897"/>
      </a:dk2>
      <a:lt2>
        <a:srgbClr val="E4E9EF"/>
      </a:lt2>
      <a:accent1>
        <a:srgbClr val="6076B4"/>
      </a:accent1>
      <a:accent2>
        <a:srgbClr val="9C5252"/>
      </a:accent2>
      <a:accent3>
        <a:srgbClr val="E68422"/>
      </a:accent3>
      <a:accent4>
        <a:srgbClr val="846648"/>
      </a:accent4>
      <a:accent5>
        <a:srgbClr val="63891F"/>
      </a:accent5>
      <a:accent6>
        <a:srgbClr val="758085"/>
      </a:accent6>
      <a:hlink>
        <a:srgbClr val="3399FF"/>
      </a:hlink>
      <a:folHlink>
        <a:srgbClr val="B2B2B2"/>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Austin">
      <a:fillStyleLst>
        <a:solidFill>
          <a:schemeClr val="phClr"/>
        </a:solidFill>
        <a:gradFill rotWithShape="1">
          <a:gsLst>
            <a:gs pos="0">
              <a:schemeClr val="phClr">
                <a:tint val="20000"/>
                <a:satMod val="180000"/>
                <a:lumMod val="98000"/>
              </a:schemeClr>
            </a:gs>
            <a:gs pos="40000">
              <a:schemeClr val="phClr">
                <a:tint val="30000"/>
                <a:satMod val="260000"/>
                <a:lumMod val="84000"/>
              </a:schemeClr>
            </a:gs>
            <a:gs pos="100000">
              <a:schemeClr val="phClr">
                <a:tint val="100000"/>
                <a:satMod val="110000"/>
                <a:lumMod val="100000"/>
              </a:schemeClr>
            </a:gs>
          </a:gsLst>
          <a:lin ang="5040000" scaled="1"/>
        </a:gradFill>
        <a:gradFill rotWithShape="1">
          <a:gsLst>
            <a:gs pos="0">
              <a:schemeClr val="phClr"/>
            </a:gs>
            <a:gs pos="100000">
              <a:schemeClr val="phClr">
                <a:shade val="75000"/>
                <a:satMod val="120000"/>
                <a:lumMod val="90000"/>
              </a:schemeClr>
            </a:gs>
          </a:gsLst>
          <a:lin ang="5400000" scaled="0"/>
        </a:gradFill>
      </a:fillStyleLst>
      <a:lnStyleLst>
        <a:ln w="9525" cap="flat" cmpd="sng" algn="ctr">
          <a:solidFill>
            <a:schemeClr val="phClr"/>
          </a:solidFill>
          <a:prstDash val="solid"/>
        </a:ln>
        <a:ln w="15875" cap="flat" cmpd="sng" algn="ctr">
          <a:solidFill>
            <a:schemeClr val="phClr"/>
          </a:solidFill>
          <a:prstDash val="solid"/>
        </a:ln>
        <a:ln w="22225" cap="flat" cmpd="sng" algn="ctr">
          <a:solidFill>
            <a:schemeClr val="phClr"/>
          </a:solidFill>
          <a:prstDash val="solid"/>
        </a:ln>
      </a:lnStyleLst>
      <a:effectStyleLst>
        <a:effectStyle>
          <a:effectLst/>
        </a:effectStyle>
        <a:effectStyle>
          <a:effectLst>
            <a:outerShdw blurRad="50800" dist="25400" dir="5400000" rotWithShape="0">
              <a:srgbClr val="000000">
                <a:alpha val="28000"/>
              </a:srgbClr>
            </a:outerShdw>
          </a:effectLst>
          <a:scene3d>
            <a:camera prst="orthographicFront">
              <a:rot lat="0" lon="0" rev="0"/>
            </a:camera>
            <a:lightRig rig="threePt" dir="tl">
              <a:rot lat="0" lon="0" rev="20400000"/>
            </a:lightRig>
          </a:scene3d>
          <a:sp3d>
            <a:bevelT w="50800" h="12700" prst="softRound"/>
          </a:sp3d>
        </a:effectStyle>
        <a:effectStyle>
          <a:effectLst>
            <a:outerShdw blurRad="44450" dist="50800" dir="5400000" sx="96000" rotWithShape="0">
              <a:srgbClr val="000000">
                <a:alpha val="34000"/>
              </a:srgbClr>
            </a:outerShdw>
          </a:effectLst>
          <a:scene3d>
            <a:camera prst="orthographicFront">
              <a:rot lat="0" lon="0" rev="0"/>
            </a:camera>
            <a:lightRig rig="threePt" dir="tl">
              <a:rot lat="0" lon="0" rev="20400000"/>
            </a:lightRig>
          </a:scene3d>
          <a:sp3d contourW="15875" prstMaterial="metal">
            <a:bevelT w="101600" h="25400" prst="softRound"/>
            <a:contourClr>
              <a:schemeClr val="phClr">
                <a:shade val="30000"/>
              </a:schemeClr>
            </a:contourClr>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56"/>
  <sheetViews>
    <sheetView tabSelected="1" zoomScale="80" zoomScaleNormal="80" workbookViewId="0">
      <selection activeCell="A29" sqref="A29:A34"/>
    </sheetView>
  </sheetViews>
  <sheetFormatPr defaultColWidth="9.140625" defaultRowHeight="12.75" x14ac:dyDescent="0.2"/>
  <cols>
    <col min="1" max="1" width="30.42578125" style="2" bestFit="1" customWidth="1"/>
    <col min="2" max="2" width="53.5703125" style="3" customWidth="1"/>
    <col min="3" max="3" width="21.85546875" style="4" customWidth="1"/>
    <col min="4" max="4" width="18.7109375" style="25" bestFit="1" customWidth="1"/>
    <col min="5" max="5" width="23.42578125" style="25" customWidth="1"/>
    <col min="6" max="8" width="22.28515625" style="28" bestFit="1" customWidth="1"/>
    <col min="9" max="11" width="22.28515625" style="29" bestFit="1" customWidth="1"/>
    <col min="12" max="12" width="3" style="1" bestFit="1" customWidth="1"/>
    <col min="13" max="13" width="12" style="1" bestFit="1" customWidth="1"/>
    <col min="14" max="14" width="30.28515625" style="1" bestFit="1" customWidth="1"/>
    <col min="15" max="16384" width="9.140625" style="1"/>
  </cols>
  <sheetData>
    <row r="1" spans="1:14" ht="45.75" customHeight="1" x14ac:dyDescent="0.25">
      <c r="A1" s="321" t="s">
        <v>344</v>
      </c>
      <c r="B1" s="321"/>
      <c r="C1" s="321"/>
      <c r="D1" s="321"/>
      <c r="E1" s="321"/>
      <c r="F1" s="321"/>
      <c r="G1" s="321"/>
      <c r="H1" s="321"/>
      <c r="I1" s="321"/>
      <c r="J1" s="321"/>
      <c r="K1" s="321"/>
      <c r="L1" s="47"/>
    </row>
    <row r="2" spans="1:14" s="33" customFormat="1" ht="25.5" x14ac:dyDescent="0.25">
      <c r="A2" s="60" t="s">
        <v>20</v>
      </c>
      <c r="B2" s="60" t="s">
        <v>207</v>
      </c>
      <c r="C2" s="60" t="s">
        <v>1</v>
      </c>
      <c r="D2" s="60" t="s">
        <v>25</v>
      </c>
      <c r="E2" s="60" t="s">
        <v>74</v>
      </c>
      <c r="F2" s="61" t="s">
        <v>90</v>
      </c>
      <c r="G2" s="61" t="s">
        <v>91</v>
      </c>
      <c r="H2" s="61" t="s">
        <v>237</v>
      </c>
      <c r="I2" s="61" t="s">
        <v>92</v>
      </c>
      <c r="J2" s="61" t="s">
        <v>368</v>
      </c>
      <c r="K2" s="61" t="s">
        <v>238</v>
      </c>
      <c r="L2" s="48"/>
    </row>
    <row r="3" spans="1:14" s="37" customFormat="1" ht="40.5" customHeight="1" x14ac:dyDescent="0.25">
      <c r="A3" s="322" t="s">
        <v>248</v>
      </c>
      <c r="B3" s="319" t="s">
        <v>77</v>
      </c>
      <c r="C3" s="319" t="s">
        <v>78</v>
      </c>
      <c r="D3" s="319" t="s">
        <v>76</v>
      </c>
      <c r="E3" s="62" t="s">
        <v>370</v>
      </c>
      <c r="F3" s="63">
        <v>131130795</v>
      </c>
      <c r="G3" s="63">
        <v>93920981</v>
      </c>
      <c r="H3" s="63">
        <v>93582924</v>
      </c>
      <c r="I3" s="63">
        <v>131145856</v>
      </c>
      <c r="J3" s="63">
        <v>93920981</v>
      </c>
      <c r="K3" s="63">
        <v>93582924</v>
      </c>
      <c r="L3" s="49"/>
    </row>
    <row r="4" spans="1:14" s="37" customFormat="1" ht="84" customHeight="1" x14ac:dyDescent="0.25">
      <c r="A4" s="322"/>
      <c r="B4" s="319"/>
      <c r="C4" s="319"/>
      <c r="D4" s="319"/>
      <c r="E4" s="62" t="s">
        <v>167</v>
      </c>
      <c r="F4" s="64">
        <v>15225554</v>
      </c>
      <c r="G4" s="64">
        <v>11813132</v>
      </c>
      <c r="H4" s="64">
        <v>11475075</v>
      </c>
      <c r="I4" s="64">
        <v>15240615</v>
      </c>
      <c r="J4" s="64">
        <v>11813132</v>
      </c>
      <c r="K4" s="64">
        <v>11475075</v>
      </c>
      <c r="L4" s="49"/>
    </row>
    <row r="5" spans="1:14" s="37" customFormat="1" ht="61.5" customHeight="1" x14ac:dyDescent="0.25">
      <c r="A5" s="315" t="s">
        <v>171</v>
      </c>
      <c r="B5" s="316"/>
      <c r="C5" s="316"/>
      <c r="D5" s="316"/>
      <c r="E5" s="317"/>
      <c r="F5" s="65">
        <f>F3</f>
        <v>131130795</v>
      </c>
      <c r="G5" s="65">
        <f t="shared" ref="G5:K5" si="0">G3</f>
        <v>93920981</v>
      </c>
      <c r="H5" s="65">
        <f t="shared" si="0"/>
        <v>93582924</v>
      </c>
      <c r="I5" s="65">
        <f t="shared" si="0"/>
        <v>131145856</v>
      </c>
      <c r="J5" s="65">
        <f t="shared" si="0"/>
        <v>93920981</v>
      </c>
      <c r="K5" s="65">
        <f t="shared" si="0"/>
        <v>93582924</v>
      </c>
      <c r="L5" s="49"/>
      <c r="N5" s="43"/>
    </row>
    <row r="6" spans="1:14" s="34" customFormat="1" ht="48" customHeight="1" x14ac:dyDescent="0.2">
      <c r="A6" s="319" t="s">
        <v>243</v>
      </c>
      <c r="B6" s="319" t="s">
        <v>70</v>
      </c>
      <c r="C6" s="319" t="s">
        <v>21</v>
      </c>
      <c r="D6" s="319" t="s">
        <v>76</v>
      </c>
      <c r="E6" s="66" t="s">
        <v>242</v>
      </c>
      <c r="F6" s="64">
        <v>13888195</v>
      </c>
      <c r="G6" s="64">
        <v>13854910</v>
      </c>
      <c r="H6" s="64">
        <v>13854630</v>
      </c>
      <c r="I6" s="64">
        <v>13889221</v>
      </c>
      <c r="J6" s="64">
        <v>13854910</v>
      </c>
      <c r="K6" s="64">
        <v>13854630</v>
      </c>
      <c r="L6" s="50"/>
      <c r="N6" s="44"/>
    </row>
    <row r="7" spans="1:14" s="34" customFormat="1" ht="36" customHeight="1" x14ac:dyDescent="0.2">
      <c r="A7" s="319"/>
      <c r="B7" s="319"/>
      <c r="C7" s="319"/>
      <c r="D7" s="319"/>
      <c r="E7" s="66" t="s">
        <v>164</v>
      </c>
      <c r="F7" s="64">
        <v>552267</v>
      </c>
      <c r="G7" s="64">
        <v>518982</v>
      </c>
      <c r="H7" s="64">
        <v>518702</v>
      </c>
      <c r="I7" s="64">
        <v>553293</v>
      </c>
      <c r="J7" s="64">
        <v>518982</v>
      </c>
      <c r="K7" s="64">
        <v>518702</v>
      </c>
      <c r="L7" s="50"/>
    </row>
    <row r="8" spans="1:14" s="34" customFormat="1" ht="86.25" customHeight="1" x14ac:dyDescent="0.2">
      <c r="A8" s="319"/>
      <c r="B8" s="319"/>
      <c r="C8" s="319"/>
      <c r="D8" s="319"/>
      <c r="E8" s="66" t="s">
        <v>307</v>
      </c>
      <c r="F8" s="64">
        <v>269333767</v>
      </c>
      <c r="G8" s="64">
        <v>319984003</v>
      </c>
      <c r="H8" s="64">
        <v>171149685</v>
      </c>
      <c r="I8" s="64">
        <v>292484432</v>
      </c>
      <c r="J8" s="64">
        <v>319984003</v>
      </c>
      <c r="K8" s="64">
        <v>171149685</v>
      </c>
      <c r="L8" s="50"/>
    </row>
    <row r="9" spans="1:14" s="34" customFormat="1" ht="33.75" customHeight="1" x14ac:dyDescent="0.2">
      <c r="A9" s="319"/>
      <c r="B9" s="319"/>
      <c r="C9" s="319"/>
      <c r="D9" s="319"/>
      <c r="E9" s="66" t="s">
        <v>165</v>
      </c>
      <c r="F9" s="64">
        <v>14220875</v>
      </c>
      <c r="G9" s="64">
        <v>13234077</v>
      </c>
      <c r="H9" s="64">
        <v>13226923</v>
      </c>
      <c r="I9" s="64">
        <v>14247297</v>
      </c>
      <c r="J9" s="64">
        <v>13234077</v>
      </c>
      <c r="K9" s="64">
        <v>13226923</v>
      </c>
      <c r="L9" s="50"/>
    </row>
    <row r="10" spans="1:14" s="34" customFormat="1" ht="39" customHeight="1" x14ac:dyDescent="0.2">
      <c r="A10" s="319"/>
      <c r="B10" s="319"/>
      <c r="C10" s="319"/>
      <c r="D10" s="319"/>
      <c r="E10" s="66" t="s">
        <v>83</v>
      </c>
      <c r="F10" s="64">
        <v>13012026</v>
      </c>
      <c r="G10" s="64">
        <v>12949825</v>
      </c>
      <c r="H10" s="64">
        <v>12661798</v>
      </c>
      <c r="I10" s="64">
        <v>13012283</v>
      </c>
      <c r="J10" s="64">
        <v>12949825</v>
      </c>
      <c r="K10" s="64">
        <v>12661798</v>
      </c>
      <c r="L10" s="50"/>
    </row>
    <row r="11" spans="1:14" s="34" customFormat="1" ht="29.25" customHeight="1" x14ac:dyDescent="0.2">
      <c r="A11" s="319"/>
      <c r="B11" s="319"/>
      <c r="C11" s="319"/>
      <c r="D11" s="319"/>
      <c r="E11" s="66" t="s">
        <v>165</v>
      </c>
      <c r="F11" s="64">
        <v>138066</v>
      </c>
      <c r="G11" s="64">
        <v>129746</v>
      </c>
      <c r="H11" s="64">
        <v>129676</v>
      </c>
      <c r="I11" s="64">
        <v>138323</v>
      </c>
      <c r="J11" s="64">
        <v>129746</v>
      </c>
      <c r="K11" s="64">
        <v>129676</v>
      </c>
      <c r="L11" s="50"/>
    </row>
    <row r="12" spans="1:14" s="34" customFormat="1" ht="40.5" customHeight="1" x14ac:dyDescent="0.2">
      <c r="A12" s="309" t="s">
        <v>171</v>
      </c>
      <c r="B12" s="310"/>
      <c r="C12" s="310"/>
      <c r="D12" s="310"/>
      <c r="E12" s="311"/>
      <c r="F12" s="65">
        <f>F10+F8+F6</f>
        <v>296233988</v>
      </c>
      <c r="G12" s="65">
        <f t="shared" ref="G12:K12" si="1">G10+G8+G6</f>
        <v>346788738</v>
      </c>
      <c r="H12" s="65">
        <f t="shared" si="1"/>
        <v>197666113</v>
      </c>
      <c r="I12" s="65">
        <f t="shared" si="1"/>
        <v>319385936</v>
      </c>
      <c r="J12" s="65">
        <f t="shared" si="1"/>
        <v>346788738</v>
      </c>
      <c r="K12" s="65">
        <f t="shared" si="1"/>
        <v>197666113</v>
      </c>
      <c r="L12" s="50"/>
    </row>
    <row r="13" spans="1:14" s="38" customFormat="1" ht="120.75" hidden="1" customHeight="1" thickBot="1" x14ac:dyDescent="0.25">
      <c r="A13" s="67" t="s">
        <v>65</v>
      </c>
      <c r="B13" s="67"/>
      <c r="C13" s="67"/>
      <c r="D13" s="67"/>
      <c r="E13" s="66"/>
      <c r="F13" s="64"/>
      <c r="G13" s="64"/>
      <c r="H13" s="64"/>
      <c r="I13" s="64"/>
      <c r="J13" s="64"/>
      <c r="K13" s="64"/>
      <c r="L13" s="51"/>
    </row>
    <row r="14" spans="1:14" s="38" customFormat="1" ht="75" customHeight="1" x14ac:dyDescent="0.2">
      <c r="A14" s="318" t="s">
        <v>244</v>
      </c>
      <c r="B14" s="318" t="s">
        <v>67</v>
      </c>
      <c r="C14" s="318" t="s">
        <v>22</v>
      </c>
      <c r="D14" s="318" t="s">
        <v>23</v>
      </c>
      <c r="E14" s="69" t="s">
        <v>75</v>
      </c>
      <c r="F14" s="70">
        <v>47734204</v>
      </c>
      <c r="G14" s="70">
        <v>56262693</v>
      </c>
      <c r="H14" s="70">
        <v>62618979</v>
      </c>
      <c r="I14" s="70">
        <v>56245180</v>
      </c>
      <c r="J14" s="70">
        <v>56262693</v>
      </c>
      <c r="K14" s="70">
        <v>62618979</v>
      </c>
      <c r="L14" s="51"/>
    </row>
    <row r="15" spans="1:14" s="38" customFormat="1" ht="96.75" customHeight="1" x14ac:dyDescent="0.35">
      <c r="A15" s="318"/>
      <c r="B15" s="318"/>
      <c r="C15" s="318"/>
      <c r="D15" s="318"/>
      <c r="E15" s="62" t="s">
        <v>239</v>
      </c>
      <c r="F15" s="70">
        <v>4002599</v>
      </c>
      <c r="G15" s="70">
        <v>4031088</v>
      </c>
      <c r="H15" s="70">
        <v>4037374</v>
      </c>
      <c r="I15" s="70">
        <v>4002599</v>
      </c>
      <c r="J15" s="70">
        <v>4031088</v>
      </c>
      <c r="K15" s="70">
        <v>4037374</v>
      </c>
      <c r="L15" s="51"/>
      <c r="N15" s="42"/>
    </row>
    <row r="16" spans="1:14" s="38" customFormat="1" ht="105" customHeight="1" x14ac:dyDescent="0.25">
      <c r="A16" s="318"/>
      <c r="B16" s="318" t="s">
        <v>72</v>
      </c>
      <c r="C16" s="318" t="s">
        <v>41</v>
      </c>
      <c r="D16" s="318" t="s">
        <v>46</v>
      </c>
      <c r="E16" s="67" t="s">
        <v>84</v>
      </c>
      <c r="F16" s="64">
        <v>12771874</v>
      </c>
      <c r="G16" s="64">
        <v>12782340</v>
      </c>
      <c r="H16" s="64">
        <v>12780685</v>
      </c>
      <c r="I16" s="64">
        <v>12787456</v>
      </c>
      <c r="J16" s="64">
        <v>12788691</v>
      </c>
      <c r="K16" s="64">
        <v>12780685</v>
      </c>
      <c r="L16" s="52"/>
      <c r="M16" s="39"/>
      <c r="N16" s="39"/>
    </row>
    <row r="17" spans="1:14" s="38" customFormat="1" ht="88.5" customHeight="1" x14ac:dyDescent="0.25">
      <c r="A17" s="318"/>
      <c r="B17" s="318"/>
      <c r="C17" s="318"/>
      <c r="D17" s="318"/>
      <c r="E17" s="67" t="s">
        <v>385</v>
      </c>
      <c r="F17" s="64">
        <v>4104601</v>
      </c>
      <c r="G17" s="64">
        <v>4115594</v>
      </c>
      <c r="H17" s="64">
        <v>4114423</v>
      </c>
      <c r="I17" s="64">
        <v>4112583</v>
      </c>
      <c r="J17" s="64">
        <v>4121945</v>
      </c>
      <c r="K17" s="64">
        <v>4114423</v>
      </c>
      <c r="L17" s="52"/>
      <c r="M17" s="39"/>
      <c r="N17" s="39"/>
    </row>
    <row r="18" spans="1:14" s="38" customFormat="1" ht="87.75" customHeight="1" x14ac:dyDescent="0.25">
      <c r="A18" s="318"/>
      <c r="B18" s="318"/>
      <c r="C18" s="318"/>
      <c r="D18" s="318"/>
      <c r="E18" s="67" t="s">
        <v>386</v>
      </c>
      <c r="F18" s="64">
        <v>672324</v>
      </c>
      <c r="G18" s="64">
        <v>671797</v>
      </c>
      <c r="H18" s="64">
        <v>671313</v>
      </c>
      <c r="I18" s="64">
        <v>672324</v>
      </c>
      <c r="J18" s="64">
        <v>671797</v>
      </c>
      <c r="K18" s="64">
        <v>671313</v>
      </c>
      <c r="L18" s="52"/>
      <c r="M18" s="39"/>
      <c r="N18" s="39"/>
    </row>
    <row r="19" spans="1:14" s="38" customFormat="1" ht="57.75" customHeight="1" x14ac:dyDescent="0.25">
      <c r="A19" s="318"/>
      <c r="B19" s="318"/>
      <c r="C19" s="318"/>
      <c r="D19" s="318"/>
      <c r="E19" s="67" t="s">
        <v>245</v>
      </c>
      <c r="F19" s="64">
        <v>49788238</v>
      </c>
      <c r="G19" s="64">
        <v>49858464</v>
      </c>
      <c r="H19" s="64">
        <v>49811630</v>
      </c>
      <c r="I19" s="64">
        <v>49876538</v>
      </c>
      <c r="J19" s="64">
        <v>49909565</v>
      </c>
      <c r="K19" s="64">
        <v>49811630</v>
      </c>
      <c r="L19" s="52"/>
      <c r="M19" s="39"/>
      <c r="N19" s="39"/>
    </row>
    <row r="20" spans="1:14" s="38" customFormat="1" ht="82.5" customHeight="1" x14ac:dyDescent="0.25">
      <c r="A20" s="318"/>
      <c r="B20" s="318"/>
      <c r="C20" s="318"/>
      <c r="D20" s="318"/>
      <c r="E20" s="67" t="s">
        <v>387</v>
      </c>
      <c r="F20" s="64">
        <v>27221391</v>
      </c>
      <c r="G20" s="64">
        <v>27294301</v>
      </c>
      <c r="H20" s="64">
        <v>27299936</v>
      </c>
      <c r="I20" s="64">
        <v>27274327</v>
      </c>
      <c r="J20" s="64">
        <v>27336416</v>
      </c>
      <c r="K20" s="64">
        <v>27299936</v>
      </c>
      <c r="L20" s="52"/>
      <c r="M20" s="39"/>
      <c r="N20" s="39"/>
    </row>
    <row r="21" spans="1:14" s="38" customFormat="1" ht="66.75" customHeight="1" x14ac:dyDescent="0.25">
      <c r="A21" s="318"/>
      <c r="B21" s="318"/>
      <c r="C21" s="318"/>
      <c r="D21" s="318"/>
      <c r="E21" s="67" t="s">
        <v>386</v>
      </c>
      <c r="F21" s="64">
        <v>3428851</v>
      </c>
      <c r="G21" s="64">
        <v>3426167</v>
      </c>
      <c r="H21" s="64">
        <v>3423698</v>
      </c>
      <c r="I21" s="64">
        <v>3428851</v>
      </c>
      <c r="J21" s="64">
        <v>3426167</v>
      </c>
      <c r="K21" s="64">
        <v>3423698</v>
      </c>
      <c r="L21" s="52"/>
      <c r="M21" s="39"/>
      <c r="N21" s="39"/>
    </row>
    <row r="22" spans="1:14" s="38" customFormat="1" ht="61.5" customHeight="1" x14ac:dyDescent="0.25">
      <c r="A22" s="309" t="s">
        <v>171</v>
      </c>
      <c r="B22" s="310"/>
      <c r="C22" s="310"/>
      <c r="D22" s="310"/>
      <c r="E22" s="311"/>
      <c r="F22" s="65">
        <f>F19+F16+F14</f>
        <v>110294316</v>
      </c>
      <c r="G22" s="65">
        <f t="shared" ref="G22:K22" si="2">G19+G16+G14</f>
        <v>118903497</v>
      </c>
      <c r="H22" s="65">
        <f t="shared" si="2"/>
        <v>125211294</v>
      </c>
      <c r="I22" s="65">
        <f t="shared" si="2"/>
        <v>118909174</v>
      </c>
      <c r="J22" s="65">
        <f t="shared" si="2"/>
        <v>118960949</v>
      </c>
      <c r="K22" s="65">
        <f t="shared" si="2"/>
        <v>125211294</v>
      </c>
      <c r="L22" s="52"/>
      <c r="M22" s="39"/>
      <c r="N22" s="39"/>
    </row>
    <row r="23" spans="1:14" s="34" customFormat="1" ht="76.5" x14ac:dyDescent="0.2">
      <c r="A23" s="318" t="s">
        <v>241</v>
      </c>
      <c r="B23" s="318" t="s">
        <v>69</v>
      </c>
      <c r="C23" s="318" t="s">
        <v>21</v>
      </c>
      <c r="D23" s="318" t="s">
        <v>76</v>
      </c>
      <c r="E23" s="62" t="s">
        <v>85</v>
      </c>
      <c r="F23" s="64">
        <v>44799485</v>
      </c>
      <c r="G23" s="64">
        <v>48991165</v>
      </c>
      <c r="H23" s="64">
        <v>49891095</v>
      </c>
      <c r="I23" s="64">
        <v>44799742</v>
      </c>
      <c r="J23" s="64">
        <v>48991165</v>
      </c>
      <c r="K23" s="64">
        <v>49891095</v>
      </c>
      <c r="L23" s="53"/>
      <c r="M23" s="34" t="s">
        <v>62</v>
      </c>
    </row>
    <row r="24" spans="1:14" s="34" customFormat="1" ht="30" customHeight="1" x14ac:dyDescent="0.2">
      <c r="A24" s="318"/>
      <c r="B24" s="318"/>
      <c r="C24" s="318"/>
      <c r="D24" s="318"/>
      <c r="E24" s="62" t="s">
        <v>162</v>
      </c>
      <c r="F24" s="64">
        <v>138066</v>
      </c>
      <c r="G24" s="64">
        <v>129746</v>
      </c>
      <c r="H24" s="64">
        <v>129676</v>
      </c>
      <c r="I24" s="64">
        <v>138323</v>
      </c>
      <c r="J24" s="64">
        <v>129746</v>
      </c>
      <c r="K24" s="64">
        <v>129676</v>
      </c>
      <c r="L24" s="53"/>
    </row>
    <row r="25" spans="1:14" s="34" customFormat="1" ht="31.5" customHeight="1" x14ac:dyDescent="0.2">
      <c r="A25" s="318"/>
      <c r="B25" s="318"/>
      <c r="C25" s="318"/>
      <c r="D25" s="318"/>
      <c r="E25" s="62" t="s">
        <v>86</v>
      </c>
      <c r="F25" s="64">
        <v>3723572827</v>
      </c>
      <c r="G25" s="64">
        <v>3685476763</v>
      </c>
      <c r="H25" s="64">
        <v>3712244467</v>
      </c>
      <c r="I25" s="64">
        <f>3842603583+1668980</f>
        <v>3844272563</v>
      </c>
      <c r="J25" s="64">
        <f>3683473987+2002776</f>
        <v>3685476763</v>
      </c>
      <c r="K25" s="64">
        <f>3710241691+2002776</f>
        <v>3712244467</v>
      </c>
      <c r="L25" s="53"/>
    </row>
    <row r="26" spans="1:14" s="34" customFormat="1" ht="44.25" customHeight="1" x14ac:dyDescent="0.2">
      <c r="A26" s="318"/>
      <c r="B26" s="318"/>
      <c r="C26" s="318"/>
      <c r="D26" s="318"/>
      <c r="E26" s="62" t="s">
        <v>162</v>
      </c>
      <c r="F26" s="64">
        <v>1365618242</v>
      </c>
      <c r="G26" s="64">
        <v>1283446004</v>
      </c>
      <c r="H26" s="64">
        <v>1282752304</v>
      </c>
      <c r="I26" s="64">
        <v>1368155443</v>
      </c>
      <c r="J26" s="64">
        <v>1283446004</v>
      </c>
      <c r="K26" s="64">
        <v>1282752304</v>
      </c>
      <c r="L26" s="53"/>
    </row>
    <row r="27" spans="1:14" s="34" customFormat="1" ht="36.75" customHeight="1" x14ac:dyDescent="0.2">
      <c r="A27" s="318"/>
      <c r="B27" s="318"/>
      <c r="C27" s="318"/>
      <c r="D27" s="318"/>
      <c r="E27" s="62" t="s">
        <v>163</v>
      </c>
      <c r="F27" s="64">
        <v>1844407317</v>
      </c>
      <c r="G27" s="64">
        <v>1894324836</v>
      </c>
      <c r="H27" s="64">
        <v>1919836240</v>
      </c>
      <c r="I27" s="64">
        <v>1844907317</v>
      </c>
      <c r="J27" s="64">
        <v>1894324836</v>
      </c>
      <c r="K27" s="64">
        <v>1919836240</v>
      </c>
      <c r="L27" s="53"/>
    </row>
    <row r="28" spans="1:14" s="34" customFormat="1" ht="52.5" customHeight="1" x14ac:dyDescent="0.2">
      <c r="A28" s="309" t="s">
        <v>171</v>
      </c>
      <c r="B28" s="310"/>
      <c r="C28" s="310"/>
      <c r="D28" s="310"/>
      <c r="E28" s="311"/>
      <c r="F28" s="71">
        <f>F25+F23</f>
        <v>3768372312</v>
      </c>
      <c r="G28" s="71">
        <f t="shared" ref="G28:K28" si="3">G25+G23</f>
        <v>3734467928</v>
      </c>
      <c r="H28" s="71">
        <f t="shared" si="3"/>
        <v>3762135562</v>
      </c>
      <c r="I28" s="71">
        <f t="shared" si="3"/>
        <v>3889072305</v>
      </c>
      <c r="J28" s="71">
        <f t="shared" si="3"/>
        <v>3734467928</v>
      </c>
      <c r="K28" s="71">
        <f t="shared" si="3"/>
        <v>3762135562</v>
      </c>
      <c r="L28" s="53"/>
    </row>
    <row r="29" spans="1:14" s="34" customFormat="1" ht="90" customHeight="1" x14ac:dyDescent="0.25">
      <c r="A29" s="318" t="s">
        <v>240</v>
      </c>
      <c r="B29" s="318" t="s">
        <v>68</v>
      </c>
      <c r="C29" s="318" t="s">
        <v>22</v>
      </c>
      <c r="D29" s="318" t="s">
        <v>23</v>
      </c>
      <c r="E29" s="62" t="s">
        <v>308</v>
      </c>
      <c r="F29" s="72">
        <v>627046685</v>
      </c>
      <c r="G29" s="72">
        <v>646764864</v>
      </c>
      <c r="H29" s="72">
        <v>644375275</v>
      </c>
      <c r="I29" s="72">
        <v>639539902</v>
      </c>
      <c r="J29" s="72">
        <v>646764864</v>
      </c>
      <c r="K29" s="72">
        <v>644375275</v>
      </c>
      <c r="L29" s="54"/>
    </row>
    <row r="30" spans="1:14" s="34" customFormat="1" ht="53.25" customHeight="1" x14ac:dyDescent="0.25">
      <c r="A30" s="318"/>
      <c r="B30" s="318"/>
      <c r="C30" s="318"/>
      <c r="D30" s="318"/>
      <c r="E30" s="62" t="s">
        <v>160</v>
      </c>
      <c r="F30" s="72">
        <v>69753401</v>
      </c>
      <c r="G30" s="72">
        <v>68894971</v>
      </c>
      <c r="H30" s="72">
        <v>66637685</v>
      </c>
      <c r="I30" s="72">
        <v>69753401</v>
      </c>
      <c r="J30" s="72">
        <v>68894971</v>
      </c>
      <c r="K30" s="72">
        <v>66637685</v>
      </c>
      <c r="L30" s="54"/>
    </row>
    <row r="31" spans="1:14" s="34" customFormat="1" ht="45.75" customHeight="1" x14ac:dyDescent="0.25">
      <c r="A31" s="318"/>
      <c r="B31" s="318"/>
      <c r="C31" s="318"/>
      <c r="D31" s="318"/>
      <c r="E31" s="62" t="s">
        <v>161</v>
      </c>
      <c r="F31" s="72">
        <v>268610282</v>
      </c>
      <c r="G31" s="72">
        <v>266720687</v>
      </c>
      <c r="H31" s="72">
        <v>266588384</v>
      </c>
      <c r="I31" s="72">
        <v>268610282</v>
      </c>
      <c r="J31" s="72">
        <v>266720687</v>
      </c>
      <c r="K31" s="72">
        <v>266588384</v>
      </c>
      <c r="L31" s="54"/>
    </row>
    <row r="32" spans="1:14" s="34" customFormat="1" ht="100.5" customHeight="1" x14ac:dyDescent="0.25">
      <c r="A32" s="318"/>
      <c r="B32" s="318" t="s">
        <v>71</v>
      </c>
      <c r="C32" s="318" t="s">
        <v>63</v>
      </c>
      <c r="D32" s="318" t="s">
        <v>46</v>
      </c>
      <c r="E32" s="62" t="s">
        <v>87</v>
      </c>
      <c r="F32" s="64">
        <v>205115992</v>
      </c>
      <c r="G32" s="64">
        <v>205332614</v>
      </c>
      <c r="H32" s="64">
        <v>205345406</v>
      </c>
      <c r="I32" s="64">
        <f>205497986+337969</f>
        <v>205835955</v>
      </c>
      <c r="J32" s="64">
        <f>204810345+675937</f>
        <v>205486282</v>
      </c>
      <c r="K32" s="64">
        <f>204661252+684154</f>
        <v>205345406</v>
      </c>
      <c r="L32" s="54"/>
    </row>
    <row r="33" spans="1:14" s="34" customFormat="1" ht="51.75" customHeight="1" x14ac:dyDescent="0.25">
      <c r="A33" s="318"/>
      <c r="B33" s="318"/>
      <c r="C33" s="318"/>
      <c r="D33" s="318"/>
      <c r="E33" s="62" t="s">
        <v>160</v>
      </c>
      <c r="F33" s="64">
        <v>99325984</v>
      </c>
      <c r="G33" s="64">
        <v>99592023</v>
      </c>
      <c r="H33" s="64">
        <v>99550278</v>
      </c>
      <c r="I33" s="64">
        <v>99519138</v>
      </c>
      <c r="J33" s="64">
        <v>99745691</v>
      </c>
      <c r="K33" s="64">
        <v>99550278</v>
      </c>
      <c r="L33" s="54"/>
    </row>
    <row r="34" spans="1:14" s="34" customFormat="1" ht="49.5" customHeight="1" x14ac:dyDescent="0.25">
      <c r="A34" s="318"/>
      <c r="B34" s="318"/>
      <c r="C34" s="318"/>
      <c r="D34" s="318"/>
      <c r="E34" s="62" t="s">
        <v>161</v>
      </c>
      <c r="F34" s="64">
        <v>63131176</v>
      </c>
      <c r="G34" s="64">
        <v>63081759</v>
      </c>
      <c r="H34" s="64">
        <v>63036296</v>
      </c>
      <c r="I34" s="64">
        <v>63131176</v>
      </c>
      <c r="J34" s="64">
        <v>63081759</v>
      </c>
      <c r="K34" s="64">
        <v>63036296</v>
      </c>
      <c r="L34" s="54"/>
    </row>
    <row r="35" spans="1:14" s="34" customFormat="1" ht="42.75" customHeight="1" x14ac:dyDescent="0.25">
      <c r="A35" s="309" t="s">
        <v>171</v>
      </c>
      <c r="B35" s="310"/>
      <c r="C35" s="310"/>
      <c r="D35" s="310"/>
      <c r="E35" s="311"/>
      <c r="F35" s="71">
        <f>F32+F29</f>
        <v>832162677</v>
      </c>
      <c r="G35" s="71">
        <f t="shared" ref="G35:K35" si="4">G32+G29</f>
        <v>852097478</v>
      </c>
      <c r="H35" s="71">
        <f t="shared" si="4"/>
        <v>849720681</v>
      </c>
      <c r="I35" s="71">
        <f t="shared" si="4"/>
        <v>845375857</v>
      </c>
      <c r="J35" s="71">
        <f t="shared" si="4"/>
        <v>852251146</v>
      </c>
      <c r="K35" s="71">
        <f t="shared" si="4"/>
        <v>849720681</v>
      </c>
      <c r="L35" s="54"/>
    </row>
    <row r="36" spans="1:14" s="34" customFormat="1" ht="56.25" customHeight="1" x14ac:dyDescent="0.2">
      <c r="A36" s="312" t="s">
        <v>246</v>
      </c>
      <c r="B36" s="312" t="s">
        <v>73</v>
      </c>
      <c r="C36" s="312" t="s">
        <v>52</v>
      </c>
      <c r="D36" s="312" t="s">
        <v>37</v>
      </c>
      <c r="E36" s="62" t="s">
        <v>64</v>
      </c>
      <c r="F36" s="64">
        <v>4321772</v>
      </c>
      <c r="G36" s="64">
        <v>4321244</v>
      </c>
      <c r="H36" s="64">
        <v>4319617</v>
      </c>
      <c r="I36" s="64">
        <v>4366390</v>
      </c>
      <c r="J36" s="64">
        <v>4321244</v>
      </c>
      <c r="K36" s="64">
        <v>4319617</v>
      </c>
      <c r="L36" s="50"/>
    </row>
    <row r="37" spans="1:14" s="34" customFormat="1" ht="27" customHeight="1" x14ac:dyDescent="0.2">
      <c r="A37" s="314"/>
      <c r="B37" s="314"/>
      <c r="C37" s="314"/>
      <c r="D37" s="314"/>
      <c r="E37" s="66" t="s">
        <v>165</v>
      </c>
      <c r="F37" s="64">
        <v>1431730</v>
      </c>
      <c r="G37" s="64">
        <v>1431202</v>
      </c>
      <c r="H37" s="64">
        <v>1429575</v>
      </c>
      <c r="I37" s="64">
        <v>1436280</v>
      </c>
      <c r="J37" s="64">
        <v>1431202</v>
      </c>
      <c r="K37" s="64">
        <v>1429575</v>
      </c>
      <c r="L37" s="50"/>
    </row>
    <row r="38" spans="1:14" s="34" customFormat="1" ht="39.75" customHeight="1" x14ac:dyDescent="0.2">
      <c r="A38" s="313"/>
      <c r="B38" s="313"/>
      <c r="C38" s="313"/>
      <c r="D38" s="313"/>
      <c r="E38" s="66" t="s">
        <v>166</v>
      </c>
      <c r="F38" s="64">
        <v>534552</v>
      </c>
      <c r="G38" s="64">
        <v>534552</v>
      </c>
      <c r="H38" s="64">
        <v>534552</v>
      </c>
      <c r="I38" s="64">
        <v>534552</v>
      </c>
      <c r="J38" s="64">
        <v>534552</v>
      </c>
      <c r="K38" s="64">
        <v>534552</v>
      </c>
      <c r="L38" s="50"/>
    </row>
    <row r="39" spans="1:14" s="34" customFormat="1" ht="33.75" customHeight="1" x14ac:dyDescent="0.2">
      <c r="A39" s="309" t="s">
        <v>171</v>
      </c>
      <c r="B39" s="310"/>
      <c r="C39" s="310"/>
      <c r="D39" s="310"/>
      <c r="E39" s="311"/>
      <c r="F39" s="71">
        <f>F36</f>
        <v>4321772</v>
      </c>
      <c r="G39" s="71">
        <f t="shared" ref="G39:K39" si="5">G36</f>
        <v>4321244</v>
      </c>
      <c r="H39" s="71">
        <f t="shared" si="5"/>
        <v>4319617</v>
      </c>
      <c r="I39" s="71">
        <f t="shared" si="5"/>
        <v>4366390</v>
      </c>
      <c r="J39" s="71">
        <f t="shared" si="5"/>
        <v>4321244</v>
      </c>
      <c r="K39" s="71">
        <f t="shared" si="5"/>
        <v>4319617</v>
      </c>
      <c r="L39" s="50"/>
    </row>
    <row r="40" spans="1:14" s="35" customFormat="1" ht="54" customHeight="1" x14ac:dyDescent="0.25">
      <c r="A40" s="309" t="s">
        <v>369</v>
      </c>
      <c r="B40" s="310"/>
      <c r="C40" s="310"/>
      <c r="D40" s="310"/>
      <c r="E40" s="311"/>
      <c r="F40" s="65">
        <f>F39+F35+F28+F22+F12+F5</f>
        <v>5142515860</v>
      </c>
      <c r="G40" s="65">
        <f t="shared" ref="G40:K40" si="6">G39+G35+G28+G22+G12+G5</f>
        <v>5150499866</v>
      </c>
      <c r="H40" s="65">
        <f t="shared" si="6"/>
        <v>5032636191</v>
      </c>
      <c r="I40" s="65">
        <f t="shared" si="6"/>
        <v>5308255518</v>
      </c>
      <c r="J40" s="65">
        <f t="shared" si="6"/>
        <v>5150710986</v>
      </c>
      <c r="K40" s="65">
        <f t="shared" si="6"/>
        <v>5032636191</v>
      </c>
      <c r="L40" s="55"/>
    </row>
    <row r="41" spans="1:14" ht="41.25" customHeight="1" x14ac:dyDescent="0.25">
      <c r="A41" s="73"/>
      <c r="B41" s="74"/>
      <c r="C41" s="75"/>
      <c r="D41" s="76"/>
      <c r="E41" s="76"/>
      <c r="F41" s="77"/>
      <c r="G41" s="77"/>
      <c r="H41" s="77"/>
      <c r="I41" s="77"/>
      <c r="J41" s="77"/>
      <c r="K41" s="77"/>
      <c r="L41" s="56"/>
    </row>
    <row r="42" spans="1:14" ht="15.75" x14ac:dyDescent="0.25">
      <c r="A42" s="73"/>
      <c r="B42" s="74"/>
      <c r="C42" s="75"/>
      <c r="D42" s="76"/>
      <c r="E42" s="76"/>
      <c r="F42" s="77"/>
      <c r="G42" s="77"/>
      <c r="H42" s="77"/>
      <c r="I42" s="78"/>
      <c r="J42" s="78"/>
      <c r="K42" s="78"/>
      <c r="L42" s="56"/>
    </row>
    <row r="43" spans="1:14" ht="15.75" x14ac:dyDescent="0.25">
      <c r="A43" s="73"/>
      <c r="B43" s="74"/>
      <c r="C43" s="75"/>
      <c r="D43" s="76"/>
      <c r="E43" s="76"/>
      <c r="F43" s="77"/>
      <c r="G43" s="77"/>
      <c r="H43" s="77"/>
      <c r="I43" s="78"/>
      <c r="J43" s="78"/>
      <c r="K43" s="78"/>
      <c r="L43" s="47"/>
    </row>
    <row r="44" spans="1:14" ht="39" customHeight="1" x14ac:dyDescent="0.25">
      <c r="A44" s="321" t="s">
        <v>388</v>
      </c>
      <c r="B44" s="321"/>
      <c r="C44" s="321"/>
      <c r="D44" s="321"/>
      <c r="E44" s="321"/>
      <c r="F44" s="321"/>
      <c r="G44" s="321"/>
      <c r="H44" s="321"/>
      <c r="I44" s="321"/>
      <c r="J44" s="321"/>
      <c r="K44" s="321"/>
      <c r="L44" s="47"/>
    </row>
    <row r="45" spans="1:14" ht="25.5" x14ac:dyDescent="0.25">
      <c r="A45" s="60" t="s">
        <v>20</v>
      </c>
      <c r="B45" s="60" t="s">
        <v>207</v>
      </c>
      <c r="C45" s="60" t="s">
        <v>1</v>
      </c>
      <c r="D45" s="60" t="s">
        <v>219</v>
      </c>
      <c r="E45" s="60" t="s">
        <v>74</v>
      </c>
      <c r="F45" s="323" t="s">
        <v>217</v>
      </c>
      <c r="G45" s="323"/>
      <c r="H45" s="323" t="s">
        <v>218</v>
      </c>
      <c r="I45" s="323"/>
      <c r="J45" s="323" t="s">
        <v>345</v>
      </c>
      <c r="K45" s="323"/>
      <c r="L45" s="47"/>
    </row>
    <row r="46" spans="1:14" s="34" customFormat="1" ht="61.5" customHeight="1" x14ac:dyDescent="0.25">
      <c r="A46" s="312" t="s">
        <v>66</v>
      </c>
      <c r="B46" s="312" t="s">
        <v>209</v>
      </c>
      <c r="C46" s="312" t="s">
        <v>210</v>
      </c>
      <c r="D46" s="312" t="s">
        <v>211</v>
      </c>
      <c r="E46" s="62" t="s">
        <v>205</v>
      </c>
      <c r="F46" s="320">
        <v>85439900</v>
      </c>
      <c r="G46" s="320"/>
      <c r="H46" s="320">
        <v>85439900</v>
      </c>
      <c r="I46" s="320"/>
      <c r="J46" s="320">
        <v>85439900</v>
      </c>
      <c r="K46" s="320"/>
      <c r="L46" s="57"/>
      <c r="M46" s="36"/>
      <c r="N46" s="36"/>
    </row>
    <row r="47" spans="1:14" s="34" customFormat="1" ht="62.25" customHeight="1" x14ac:dyDescent="0.25">
      <c r="A47" s="313"/>
      <c r="B47" s="313"/>
      <c r="C47" s="313"/>
      <c r="D47" s="313"/>
      <c r="E47" s="62" t="s">
        <v>206</v>
      </c>
      <c r="F47" s="320">
        <v>385258409</v>
      </c>
      <c r="G47" s="320"/>
      <c r="H47" s="320">
        <v>385258409</v>
      </c>
      <c r="I47" s="320"/>
      <c r="J47" s="320">
        <v>385258409</v>
      </c>
      <c r="K47" s="320"/>
      <c r="L47" s="57"/>
      <c r="M47" s="36"/>
      <c r="N47" s="36"/>
    </row>
    <row r="48" spans="1:14" s="34" customFormat="1" ht="48.75" customHeight="1" x14ac:dyDescent="0.25">
      <c r="A48" s="309" t="s">
        <v>212</v>
      </c>
      <c r="B48" s="310"/>
      <c r="C48" s="310"/>
      <c r="D48" s="310"/>
      <c r="E48" s="311"/>
      <c r="F48" s="324">
        <f>SUM(F46:F47)</f>
        <v>470698309</v>
      </c>
      <c r="G48" s="324"/>
      <c r="H48" s="324">
        <f>SUM(H46:H47)</f>
        <v>470698309</v>
      </c>
      <c r="I48" s="324"/>
      <c r="J48" s="324">
        <f>SUM(J46:J47)</f>
        <v>470698309</v>
      </c>
      <c r="K48" s="324"/>
      <c r="L48" s="57"/>
      <c r="M48" s="36"/>
      <c r="N48" s="36"/>
    </row>
    <row r="56" spans="5:11" ht="20.25" x14ac:dyDescent="0.3">
      <c r="E56" s="46"/>
      <c r="F56" s="45"/>
      <c r="G56" s="45"/>
      <c r="H56" s="45"/>
      <c r="I56" s="45"/>
      <c r="J56" s="45"/>
      <c r="K56" s="45"/>
    </row>
  </sheetData>
  <mergeCells count="56">
    <mergeCell ref="A1:K1"/>
    <mergeCell ref="B32:B34"/>
    <mergeCell ref="C32:C34"/>
    <mergeCell ref="D32:D34"/>
    <mergeCell ref="A3:A4"/>
    <mergeCell ref="B29:B31"/>
    <mergeCell ref="C29:C31"/>
    <mergeCell ref="B3:B4"/>
    <mergeCell ref="C3:C4"/>
    <mergeCell ref="D3:D4"/>
    <mergeCell ref="A6:A11"/>
    <mergeCell ref="J46:K46"/>
    <mergeCell ref="F47:G47"/>
    <mergeCell ref="H47:I47"/>
    <mergeCell ref="J47:K47"/>
    <mergeCell ref="F46:G46"/>
    <mergeCell ref="H46:I46"/>
    <mergeCell ref="D29:D31"/>
    <mergeCell ref="D14:D15"/>
    <mergeCell ref="B6:B11"/>
    <mergeCell ref="C6:C11"/>
    <mergeCell ref="D6:D11"/>
    <mergeCell ref="C23:C27"/>
    <mergeCell ref="D23:D27"/>
    <mergeCell ref="A29:A34"/>
    <mergeCell ref="A23:A27"/>
    <mergeCell ref="B23:B27"/>
    <mergeCell ref="B14:B15"/>
    <mergeCell ref="C14:C15"/>
    <mergeCell ref="A5:E5"/>
    <mergeCell ref="A12:E12"/>
    <mergeCell ref="A22:E22"/>
    <mergeCell ref="A28:E28"/>
    <mergeCell ref="A14:A21"/>
    <mergeCell ref="B16:B21"/>
    <mergeCell ref="C16:C21"/>
    <mergeCell ref="D16:D21"/>
    <mergeCell ref="A35:E35"/>
    <mergeCell ref="A36:A38"/>
    <mergeCell ref="B36:B38"/>
    <mergeCell ref="C36:C38"/>
    <mergeCell ref="D36:D38"/>
    <mergeCell ref="A48:E48"/>
    <mergeCell ref="A39:E39"/>
    <mergeCell ref="A40:E40"/>
    <mergeCell ref="A46:A47"/>
    <mergeCell ref="B46:B47"/>
    <mergeCell ref="C46:C47"/>
    <mergeCell ref="D46:D47"/>
    <mergeCell ref="A44:K44"/>
    <mergeCell ref="F45:G45"/>
    <mergeCell ref="H45:I45"/>
    <mergeCell ref="J45:K45"/>
    <mergeCell ref="F48:G48"/>
    <mergeCell ref="H48:I48"/>
    <mergeCell ref="J48:K48"/>
  </mergeCells>
  <printOptions horizontalCentered="1"/>
  <pageMargins left="0.23622047244094491" right="0.23622047244094491" top="0" bottom="0" header="0.31496062992125984" footer="0.31496062992125984"/>
  <pageSetup paperSize="9" scale="44" fitToHeight="0" orientation="landscape" r:id="rId1"/>
  <colBreaks count="1" manualBreakCount="1">
    <brk id="12"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3:M28"/>
  <sheetViews>
    <sheetView workbookViewId="0">
      <selection activeCell="C16" sqref="C16"/>
    </sheetView>
  </sheetViews>
  <sheetFormatPr defaultRowHeight="15" x14ac:dyDescent="0.25"/>
  <cols>
    <col min="1" max="1" width="35.140625" style="13" customWidth="1"/>
    <col min="2" max="4" width="16.5703125" bestFit="1" customWidth="1"/>
    <col min="5" max="5" width="5" customWidth="1"/>
    <col min="6" max="7" width="16.5703125" bestFit="1" customWidth="1"/>
    <col min="8" max="8" width="58.28515625" customWidth="1"/>
    <col min="14" max="14" width="3.42578125" customWidth="1"/>
  </cols>
  <sheetData>
    <row r="3" spans="1:13" x14ac:dyDescent="0.25">
      <c r="B3" s="326" t="s">
        <v>213</v>
      </c>
      <c r="C3" s="326"/>
      <c r="D3" s="326"/>
      <c r="K3" s="325" t="s">
        <v>220</v>
      </c>
      <c r="L3" s="325"/>
      <c r="M3" s="325"/>
    </row>
    <row r="4" spans="1:13" x14ac:dyDescent="0.25">
      <c r="B4" s="79">
        <v>2019</v>
      </c>
      <c r="C4" s="79">
        <v>2020</v>
      </c>
      <c r="D4" s="79">
        <v>2021</v>
      </c>
    </row>
    <row r="5" spans="1:13" ht="80.25" customHeight="1" x14ac:dyDescent="0.25">
      <c r="A5" s="82" t="s">
        <v>247</v>
      </c>
      <c r="B5" s="80">
        <v>131130795</v>
      </c>
      <c r="C5" s="80">
        <v>93920981</v>
      </c>
      <c r="D5" s="80">
        <v>93582924</v>
      </c>
    </row>
    <row r="6" spans="1:13" ht="74.25" customHeight="1" x14ac:dyDescent="0.25">
      <c r="A6" s="82" t="s">
        <v>256</v>
      </c>
      <c r="B6" s="81">
        <v>296233988</v>
      </c>
      <c r="C6" s="81">
        <v>346788738</v>
      </c>
      <c r="D6" s="81">
        <v>197666113</v>
      </c>
    </row>
    <row r="7" spans="1:13" ht="38.25" customHeight="1" x14ac:dyDescent="0.25">
      <c r="A7" s="82" t="s">
        <v>88</v>
      </c>
      <c r="B7" s="81"/>
      <c r="C7" s="81"/>
      <c r="D7" s="81"/>
    </row>
    <row r="8" spans="1:13" ht="51.75" customHeight="1" x14ac:dyDescent="0.25">
      <c r="A8" s="82" t="s">
        <v>249</v>
      </c>
      <c r="B8" s="81">
        <v>110294316</v>
      </c>
      <c r="C8" s="81">
        <v>118903497</v>
      </c>
      <c r="D8" s="81">
        <v>125211294</v>
      </c>
    </row>
    <row r="9" spans="1:13" ht="39" customHeight="1" x14ac:dyDescent="0.25">
      <c r="A9" s="82" t="s">
        <v>250</v>
      </c>
      <c r="B9" s="80">
        <v>3768372312</v>
      </c>
      <c r="C9" s="80">
        <v>3734467928</v>
      </c>
      <c r="D9" s="80">
        <v>3762135562</v>
      </c>
    </row>
    <row r="10" spans="1:13" ht="47.25" customHeight="1" x14ac:dyDescent="0.25">
      <c r="A10" s="82" t="s">
        <v>251</v>
      </c>
      <c r="B10" s="80">
        <v>832162677</v>
      </c>
      <c r="C10" s="80">
        <v>852097478</v>
      </c>
      <c r="D10" s="80">
        <v>849720681</v>
      </c>
    </row>
    <row r="11" spans="1:13" ht="80.25" customHeight="1" x14ac:dyDescent="0.25">
      <c r="A11" s="82" t="s">
        <v>252</v>
      </c>
      <c r="B11" s="80">
        <v>4321772</v>
      </c>
      <c r="C11" s="80">
        <v>4321244</v>
      </c>
      <c r="D11" s="80">
        <v>4319617</v>
      </c>
    </row>
    <row r="15" spans="1:13" x14ac:dyDescent="0.25">
      <c r="B15" s="21"/>
      <c r="C15" s="21"/>
      <c r="D15" s="21"/>
    </row>
    <row r="16" spans="1:13" x14ac:dyDescent="0.25">
      <c r="B16" s="21"/>
      <c r="C16" s="21"/>
      <c r="D16" s="21"/>
    </row>
    <row r="17" spans="1:13" x14ac:dyDescent="0.25">
      <c r="B17" s="21"/>
      <c r="C17" s="21"/>
      <c r="D17" s="9"/>
    </row>
    <row r="18" spans="1:13" x14ac:dyDescent="0.25">
      <c r="B18" s="21"/>
      <c r="C18" s="21"/>
      <c r="D18" s="9"/>
    </row>
    <row r="19" spans="1:13" x14ac:dyDescent="0.25">
      <c r="B19" s="9"/>
      <c r="C19" s="9"/>
      <c r="D19" s="9"/>
    </row>
    <row r="20" spans="1:13" x14ac:dyDescent="0.25">
      <c r="B20" s="327" t="s">
        <v>214</v>
      </c>
      <c r="C20" s="327"/>
      <c r="D20" s="327"/>
      <c r="K20" s="325" t="s">
        <v>221</v>
      </c>
      <c r="L20" s="325"/>
      <c r="M20" s="325"/>
    </row>
    <row r="21" spans="1:13" x14ac:dyDescent="0.25">
      <c r="B21" s="83">
        <v>2019</v>
      </c>
      <c r="C21" s="83">
        <v>2020</v>
      </c>
      <c r="D21" s="83">
        <v>2021</v>
      </c>
    </row>
    <row r="22" spans="1:13" ht="63.75" x14ac:dyDescent="0.25">
      <c r="A22" s="84" t="s">
        <v>253</v>
      </c>
      <c r="B22" s="81">
        <v>131145856</v>
      </c>
      <c r="C22" s="81">
        <v>93920981</v>
      </c>
      <c r="D22" s="81">
        <v>93582924</v>
      </c>
    </row>
    <row r="23" spans="1:13" ht="63.75" x14ac:dyDescent="0.25">
      <c r="A23" s="84" t="s">
        <v>254</v>
      </c>
      <c r="B23" s="81">
        <v>319385936</v>
      </c>
      <c r="C23" s="81">
        <v>346788738</v>
      </c>
      <c r="D23" s="81">
        <v>197666113</v>
      </c>
    </row>
    <row r="24" spans="1:13" ht="25.5" x14ac:dyDescent="0.25">
      <c r="A24" s="84" t="s">
        <v>88</v>
      </c>
      <c r="B24" s="81">
        <v>59837783</v>
      </c>
      <c r="C24" s="81">
        <v>61557179</v>
      </c>
      <c r="D24" s="81">
        <v>61201794</v>
      </c>
    </row>
    <row r="25" spans="1:13" ht="51" x14ac:dyDescent="0.25">
      <c r="A25" s="84" t="s">
        <v>249</v>
      </c>
      <c r="B25" s="81">
        <v>118909174</v>
      </c>
      <c r="C25" s="81">
        <v>118960949</v>
      </c>
      <c r="D25" s="81">
        <v>125211294</v>
      </c>
    </row>
    <row r="26" spans="1:13" ht="25.5" x14ac:dyDescent="0.25">
      <c r="A26" s="84" t="s">
        <v>250</v>
      </c>
      <c r="B26" s="80">
        <v>3889072305</v>
      </c>
      <c r="C26" s="80">
        <v>3734467928</v>
      </c>
      <c r="D26" s="80">
        <v>3762135562</v>
      </c>
    </row>
    <row r="27" spans="1:13" ht="38.25" x14ac:dyDescent="0.25">
      <c r="A27" s="84" t="s">
        <v>251</v>
      </c>
      <c r="B27" s="80">
        <v>845375857</v>
      </c>
      <c r="C27" s="80">
        <v>852251146</v>
      </c>
      <c r="D27" s="80">
        <v>849720681</v>
      </c>
    </row>
    <row r="28" spans="1:13" ht="76.5" x14ac:dyDescent="0.25">
      <c r="A28" s="84" t="s">
        <v>255</v>
      </c>
      <c r="B28" s="80">
        <v>4366390</v>
      </c>
      <c r="C28" s="80">
        <v>4321244</v>
      </c>
      <c r="D28" s="80">
        <v>4319617</v>
      </c>
    </row>
  </sheetData>
  <mergeCells count="4">
    <mergeCell ref="K3:M3"/>
    <mergeCell ref="B3:D3"/>
    <mergeCell ref="B20:D20"/>
    <mergeCell ref="K20:M20"/>
  </mergeCells>
  <printOptions horizontalCentered="1"/>
  <pageMargins left="0.23622047244094491" right="0.23622047244094491" top="0.74803149606299213" bottom="0.74803149606299213" header="0.31496062992125984" footer="0.31496062992125984"/>
  <pageSetup paperSize="9" scale="62" fitToHeight="0" pageOrder="overThenDown"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26"/>
  <sheetViews>
    <sheetView workbookViewId="0">
      <selection activeCell="B26" sqref="B26"/>
    </sheetView>
  </sheetViews>
  <sheetFormatPr defaultColWidth="16.42578125" defaultRowHeight="15" x14ac:dyDescent="0.25"/>
  <cols>
    <col min="5" max="10" width="20.7109375" bestFit="1" customWidth="1"/>
    <col min="13" max="18" width="16.85546875" bestFit="1" customWidth="1"/>
  </cols>
  <sheetData>
    <row r="1" spans="1:18" ht="41.25" customHeight="1" x14ac:dyDescent="0.25">
      <c r="I1" s="337" t="s">
        <v>40</v>
      </c>
      <c r="J1" s="337"/>
    </row>
    <row r="2" spans="1:18" ht="49.5" customHeight="1" x14ac:dyDescent="0.25">
      <c r="A2" s="341" t="s">
        <v>389</v>
      </c>
      <c r="B2" s="341"/>
      <c r="C2" s="341"/>
      <c r="D2" s="341"/>
      <c r="E2" s="341"/>
      <c r="F2" s="341"/>
      <c r="G2" s="341"/>
      <c r="H2" s="341"/>
      <c r="I2" s="341"/>
      <c r="J2" s="341"/>
    </row>
    <row r="3" spans="1:18" x14ac:dyDescent="0.25">
      <c r="A3" s="99"/>
      <c r="B3" s="100"/>
      <c r="C3" s="100"/>
      <c r="D3" s="100"/>
      <c r="E3" s="335" t="s">
        <v>222</v>
      </c>
      <c r="F3" s="335"/>
      <c r="G3" s="335"/>
      <c r="H3" s="335" t="s">
        <v>223</v>
      </c>
      <c r="I3" s="335"/>
      <c r="J3" s="335"/>
    </row>
    <row r="4" spans="1:18" x14ac:dyDescent="0.25">
      <c r="A4" s="100"/>
      <c r="B4" s="100"/>
      <c r="C4" s="100"/>
      <c r="D4" s="100"/>
      <c r="E4" s="101" t="s">
        <v>47</v>
      </c>
      <c r="F4" s="101" t="s">
        <v>79</v>
      </c>
      <c r="G4" s="101" t="s">
        <v>257</v>
      </c>
      <c r="H4" s="101" t="s">
        <v>47</v>
      </c>
      <c r="I4" s="101" t="s">
        <v>79</v>
      </c>
      <c r="J4" s="101" t="s">
        <v>257</v>
      </c>
    </row>
    <row r="5" spans="1:18" x14ac:dyDescent="0.25">
      <c r="A5" s="338" t="s">
        <v>30</v>
      </c>
      <c r="B5" s="338"/>
      <c r="C5" s="338"/>
      <c r="D5" s="338"/>
      <c r="E5" s="338"/>
      <c r="F5" s="338"/>
      <c r="G5" s="338"/>
      <c r="H5" s="338"/>
      <c r="I5" s="338"/>
      <c r="J5" s="338"/>
    </row>
    <row r="6" spans="1:18" x14ac:dyDescent="0.25">
      <c r="A6" s="91" t="s">
        <v>346</v>
      </c>
      <c r="B6" s="91"/>
      <c r="C6" s="91"/>
      <c r="D6" s="91"/>
      <c r="E6" s="89">
        <v>5142515860</v>
      </c>
      <c r="F6" s="89">
        <v>5150499866</v>
      </c>
      <c r="G6" s="89">
        <v>5032636191</v>
      </c>
      <c r="H6" s="89">
        <v>5308255518</v>
      </c>
      <c r="I6" s="89">
        <v>5150710986</v>
      </c>
      <c r="J6" s="89">
        <v>5032636191</v>
      </c>
      <c r="K6" s="9"/>
    </row>
    <row r="7" spans="1:18" x14ac:dyDescent="0.25">
      <c r="A7" s="91" t="s">
        <v>29</v>
      </c>
      <c r="B7" s="91"/>
      <c r="C7" s="91"/>
      <c r="D7" s="91"/>
      <c r="E7" s="89">
        <v>3439637748</v>
      </c>
      <c r="F7" s="89">
        <v>3429262391</v>
      </c>
      <c r="G7" s="89">
        <v>3371126965</v>
      </c>
      <c r="H7" s="89">
        <v>3645703014</v>
      </c>
      <c r="I7" s="89">
        <v>3429798015</v>
      </c>
      <c r="J7" s="89">
        <v>3371124979</v>
      </c>
    </row>
    <row r="8" spans="1:18" x14ac:dyDescent="0.25">
      <c r="A8" s="91" t="s">
        <v>348</v>
      </c>
      <c r="B8" s="91"/>
      <c r="C8" s="91"/>
      <c r="D8" s="91"/>
      <c r="E8" s="90">
        <f t="shared" ref="E8:J8" si="0">E6/E10</f>
        <v>0.59921041907317019</v>
      </c>
      <c r="F8" s="90">
        <f t="shared" si="0"/>
        <v>0.60030799359246156</v>
      </c>
      <c r="G8" s="90">
        <f t="shared" si="0"/>
        <v>0.59885507213597156</v>
      </c>
      <c r="H8" s="90">
        <f t="shared" si="0"/>
        <v>0.59283896603152153</v>
      </c>
      <c r="I8" s="90">
        <f t="shared" si="0"/>
        <v>0.60028035462694807</v>
      </c>
      <c r="J8" s="90">
        <f t="shared" si="0"/>
        <v>0.59885521365905259</v>
      </c>
    </row>
    <row r="9" spans="1:18" x14ac:dyDescent="0.25">
      <c r="A9" s="91" t="s">
        <v>224</v>
      </c>
      <c r="B9" s="91"/>
      <c r="C9" s="91"/>
      <c r="D9" s="91"/>
      <c r="E9" s="90">
        <f t="shared" ref="E9:J9" si="1">E7/E10</f>
        <v>0.40078958092682976</v>
      </c>
      <c r="F9" s="90">
        <f t="shared" si="1"/>
        <v>0.39969200640753838</v>
      </c>
      <c r="G9" s="90">
        <f t="shared" si="1"/>
        <v>0.40114492786402844</v>
      </c>
      <c r="H9" s="90">
        <f t="shared" si="1"/>
        <v>0.40716103396847853</v>
      </c>
      <c r="I9" s="90">
        <f t="shared" si="1"/>
        <v>0.39971964537305193</v>
      </c>
      <c r="J9" s="90">
        <f t="shared" si="1"/>
        <v>0.40114478634094736</v>
      </c>
    </row>
    <row r="10" spans="1:18" x14ac:dyDescent="0.25">
      <c r="A10" s="339" t="s">
        <v>391</v>
      </c>
      <c r="B10" s="339"/>
      <c r="C10" s="339"/>
      <c r="D10" s="339"/>
      <c r="E10" s="92">
        <f t="shared" ref="E10:J10" si="2">+E6+E7</f>
        <v>8582153608</v>
      </c>
      <c r="F10" s="92">
        <f t="shared" si="2"/>
        <v>8579762257</v>
      </c>
      <c r="G10" s="92">
        <f t="shared" si="2"/>
        <v>8403763156</v>
      </c>
      <c r="H10" s="92">
        <f t="shared" si="2"/>
        <v>8953958532</v>
      </c>
      <c r="I10" s="92">
        <f t="shared" si="2"/>
        <v>8580509001</v>
      </c>
      <c r="J10" s="92">
        <f t="shared" si="2"/>
        <v>8403761170</v>
      </c>
    </row>
    <row r="11" spans="1:18" x14ac:dyDescent="0.25">
      <c r="A11" s="342" t="s">
        <v>225</v>
      </c>
      <c r="B11" s="343"/>
      <c r="C11" s="343"/>
      <c r="D11" s="343"/>
      <c r="E11" s="343"/>
      <c r="F11" s="343"/>
      <c r="G11" s="343"/>
      <c r="H11" s="343"/>
      <c r="I11" s="343"/>
      <c r="J11" s="344"/>
      <c r="M11" s="21"/>
      <c r="N11" s="21"/>
      <c r="O11" s="21"/>
      <c r="P11" s="21"/>
      <c r="Q11" s="21"/>
      <c r="R11" s="21"/>
    </row>
    <row r="12" spans="1:18" x14ac:dyDescent="0.25">
      <c r="A12" s="95" t="s">
        <v>347</v>
      </c>
      <c r="B12" s="95"/>
      <c r="C12" s="95"/>
      <c r="D12" s="95"/>
      <c r="E12" s="93">
        <v>470698309</v>
      </c>
      <c r="F12" s="93">
        <v>470698309</v>
      </c>
      <c r="G12" s="93">
        <v>470698309</v>
      </c>
      <c r="H12" s="93">
        <v>470698309</v>
      </c>
      <c r="I12" s="93">
        <v>470698309</v>
      </c>
      <c r="J12" s="93">
        <v>470698309</v>
      </c>
      <c r="M12" s="21"/>
      <c r="N12" s="21"/>
      <c r="O12" s="21"/>
      <c r="P12" s="21"/>
      <c r="Q12" s="21"/>
      <c r="R12" s="21"/>
    </row>
    <row r="13" spans="1:18" x14ac:dyDescent="0.25">
      <c r="A13" s="95" t="s">
        <v>29</v>
      </c>
      <c r="B13" s="95"/>
      <c r="C13" s="95"/>
      <c r="D13" s="95"/>
      <c r="E13" s="93"/>
      <c r="F13" s="93"/>
      <c r="G13" s="93"/>
      <c r="H13" s="91"/>
      <c r="I13" s="91"/>
      <c r="J13" s="91"/>
      <c r="M13" s="9"/>
      <c r="N13" s="9"/>
      <c r="O13" s="9"/>
      <c r="P13" s="9"/>
      <c r="Q13" s="9"/>
      <c r="R13" s="9"/>
    </row>
    <row r="14" spans="1:18" x14ac:dyDescent="0.25">
      <c r="A14" s="95" t="s">
        <v>349</v>
      </c>
      <c r="B14" s="95"/>
      <c r="C14" s="95"/>
      <c r="D14" s="95"/>
      <c r="E14" s="94">
        <f>E12/E16</f>
        <v>1</v>
      </c>
      <c r="F14" s="94">
        <f>+F12/F16</f>
        <v>1</v>
      </c>
      <c r="G14" s="94">
        <f>+G12/G16</f>
        <v>1</v>
      </c>
      <c r="H14" s="94">
        <f>+H12/H16</f>
        <v>1</v>
      </c>
      <c r="I14" s="94">
        <f>+I12/I16</f>
        <v>1</v>
      </c>
      <c r="J14" s="94">
        <f>+J12/J16</f>
        <v>1</v>
      </c>
    </row>
    <row r="15" spans="1:18" x14ac:dyDescent="0.25">
      <c r="A15" s="91" t="s">
        <v>224</v>
      </c>
      <c r="B15" s="95"/>
      <c r="C15" s="95"/>
      <c r="D15" s="95"/>
      <c r="E15" s="94">
        <f t="shared" ref="E15:J15" si="3">+E13/E16</f>
        <v>0</v>
      </c>
      <c r="F15" s="94">
        <f t="shared" si="3"/>
        <v>0</v>
      </c>
      <c r="G15" s="94">
        <f t="shared" si="3"/>
        <v>0</v>
      </c>
      <c r="H15" s="94">
        <f t="shared" si="3"/>
        <v>0</v>
      </c>
      <c r="I15" s="94">
        <f t="shared" si="3"/>
        <v>0</v>
      </c>
      <c r="J15" s="94">
        <f t="shared" si="3"/>
        <v>0</v>
      </c>
    </row>
    <row r="16" spans="1:18" x14ac:dyDescent="0.25">
      <c r="A16" s="340" t="s">
        <v>390</v>
      </c>
      <c r="B16" s="340"/>
      <c r="C16" s="340"/>
      <c r="D16" s="340"/>
      <c r="E16" s="96">
        <f t="shared" ref="E16:J16" si="4">+E12+E13</f>
        <v>470698309</v>
      </c>
      <c r="F16" s="96">
        <f t="shared" si="4"/>
        <v>470698309</v>
      </c>
      <c r="G16" s="96">
        <f t="shared" si="4"/>
        <v>470698309</v>
      </c>
      <c r="H16" s="96">
        <f t="shared" si="4"/>
        <v>470698309</v>
      </c>
      <c r="I16" s="96">
        <f t="shared" si="4"/>
        <v>470698309</v>
      </c>
      <c r="J16" s="96">
        <f t="shared" si="4"/>
        <v>470698309</v>
      </c>
    </row>
    <row r="17" spans="1:10" x14ac:dyDescent="0.25">
      <c r="A17" s="498" t="s">
        <v>32</v>
      </c>
      <c r="B17" s="499"/>
      <c r="C17" s="499"/>
      <c r="D17" s="499"/>
      <c r="E17" s="499"/>
      <c r="F17" s="499"/>
      <c r="G17" s="499"/>
      <c r="H17" s="499"/>
      <c r="I17" s="499"/>
      <c r="J17" s="500"/>
    </row>
    <row r="18" spans="1:10" x14ac:dyDescent="0.25">
      <c r="A18" s="91" t="s">
        <v>350</v>
      </c>
      <c r="B18" s="91"/>
      <c r="C18" s="91"/>
      <c r="D18" s="91"/>
      <c r="E18" s="89">
        <f t="shared" ref="E18:G19" si="5">+E6+E12</f>
        <v>5613214169</v>
      </c>
      <c r="F18" s="89">
        <f t="shared" si="5"/>
        <v>5621198175</v>
      </c>
      <c r="G18" s="89">
        <f t="shared" si="5"/>
        <v>5503334500</v>
      </c>
      <c r="H18" s="93">
        <f>+H12+H6</f>
        <v>5778953827</v>
      </c>
      <c r="I18" s="93">
        <f>+I12+I6</f>
        <v>5621409295</v>
      </c>
      <c r="J18" s="93">
        <f>+J12+J6</f>
        <v>5503334500</v>
      </c>
    </row>
    <row r="19" spans="1:10" x14ac:dyDescent="0.25">
      <c r="A19" s="91" t="s">
        <v>33</v>
      </c>
      <c r="B19" s="91"/>
      <c r="C19" s="91"/>
      <c r="D19" s="91"/>
      <c r="E19" s="89">
        <f t="shared" si="5"/>
        <v>3439637748</v>
      </c>
      <c r="F19" s="89">
        <f t="shared" si="5"/>
        <v>3429262391</v>
      </c>
      <c r="G19" s="89">
        <f t="shared" si="5"/>
        <v>3371126965</v>
      </c>
      <c r="H19" s="89">
        <f>+H7+H13</f>
        <v>3645703014</v>
      </c>
      <c r="I19" s="89">
        <f>+I7+I13</f>
        <v>3429798015</v>
      </c>
      <c r="J19" s="89">
        <f>+J7+J13</f>
        <v>3371124979</v>
      </c>
    </row>
    <row r="20" spans="1:10" x14ac:dyDescent="0.25">
      <c r="A20" s="91" t="s">
        <v>348</v>
      </c>
      <c r="B20" s="91"/>
      <c r="C20" s="91"/>
      <c r="D20" s="91"/>
      <c r="E20" s="97">
        <f t="shared" ref="E20:J20" si="6">+E18/E22</f>
        <v>0.62004926408430061</v>
      </c>
      <c r="F20" s="97">
        <f t="shared" si="6"/>
        <v>0.62109526183863384</v>
      </c>
      <c r="G20" s="97">
        <f t="shared" si="6"/>
        <v>0.62013165775800683</v>
      </c>
      <c r="H20" s="97">
        <f t="shared" si="6"/>
        <v>0.61317392500275114</v>
      </c>
      <c r="I20" s="97">
        <f t="shared" si="6"/>
        <v>0.62106734521364093</v>
      </c>
      <c r="J20" s="97">
        <f t="shared" si="6"/>
        <v>0.62013179653620232</v>
      </c>
    </row>
    <row r="21" spans="1:10" x14ac:dyDescent="0.25">
      <c r="A21" s="91" t="s">
        <v>224</v>
      </c>
      <c r="B21" s="91"/>
      <c r="C21" s="91"/>
      <c r="D21" s="91"/>
      <c r="E21" s="97">
        <f t="shared" ref="E21:J21" si="7">+E19/E22</f>
        <v>0.37995073591569939</v>
      </c>
      <c r="F21" s="97">
        <f t="shared" si="7"/>
        <v>0.37890473816136616</v>
      </c>
      <c r="G21" s="97">
        <f t="shared" si="7"/>
        <v>0.37986834224199317</v>
      </c>
      <c r="H21" s="97">
        <f t="shared" si="7"/>
        <v>0.3868260749972488</v>
      </c>
      <c r="I21" s="97">
        <f t="shared" si="7"/>
        <v>0.37893265478635912</v>
      </c>
      <c r="J21" s="97">
        <f t="shared" si="7"/>
        <v>0.37986820346379768</v>
      </c>
    </row>
    <row r="22" spans="1:10" x14ac:dyDescent="0.25">
      <c r="A22" s="336" t="s">
        <v>392</v>
      </c>
      <c r="B22" s="336"/>
      <c r="C22" s="336"/>
      <c r="D22" s="336"/>
      <c r="E22" s="98">
        <f>+E18+E19</f>
        <v>9052851917</v>
      </c>
      <c r="F22" s="98">
        <f t="shared" ref="F22:J22" si="8">+F18+F19</f>
        <v>9050460566</v>
      </c>
      <c r="G22" s="98">
        <f t="shared" si="8"/>
        <v>8874461465</v>
      </c>
      <c r="H22" s="98">
        <f t="shared" si="8"/>
        <v>9424656841</v>
      </c>
      <c r="I22" s="98">
        <f t="shared" si="8"/>
        <v>9051207310</v>
      </c>
      <c r="J22" s="98">
        <f t="shared" si="8"/>
        <v>8874459479</v>
      </c>
    </row>
    <row r="23" spans="1:10" x14ac:dyDescent="0.25">
      <c r="E23" s="9"/>
      <c r="H23" s="9"/>
    </row>
    <row r="24" spans="1:10" x14ac:dyDescent="0.25">
      <c r="E24" s="21"/>
    </row>
    <row r="26" spans="1:10" x14ac:dyDescent="0.25">
      <c r="E26" s="9"/>
    </row>
  </sheetData>
  <mergeCells count="12">
    <mergeCell ref="A22:D22"/>
    <mergeCell ref="I1:J1"/>
    <mergeCell ref="A5:D5"/>
    <mergeCell ref="E5:G5"/>
    <mergeCell ref="E3:G3"/>
    <mergeCell ref="H3:J3"/>
    <mergeCell ref="H5:J5"/>
    <mergeCell ref="A10:D10"/>
    <mergeCell ref="A16:D16"/>
    <mergeCell ref="A2:J2"/>
    <mergeCell ref="A11:J11"/>
    <mergeCell ref="A17:J17"/>
  </mergeCells>
  <printOptions horizontalCentered="1"/>
  <pageMargins left="0.23622047244094491" right="0.23622047244094491" top="0.74803149606299213" bottom="0.74803149606299213" header="0.31496062992125984" footer="0.31496062992125984"/>
  <pageSetup paperSize="9" scale="8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57"/>
  <sheetViews>
    <sheetView workbookViewId="0">
      <selection activeCell="A32" sqref="A32:D32"/>
    </sheetView>
  </sheetViews>
  <sheetFormatPr defaultRowHeight="15" x14ac:dyDescent="0.25"/>
  <cols>
    <col min="1" max="1" width="46.140625" customWidth="1"/>
    <col min="2" max="4" width="18.7109375" bestFit="1" customWidth="1"/>
    <col min="5" max="5" width="1.28515625" customWidth="1"/>
    <col min="11" max="11" width="11.7109375" customWidth="1"/>
    <col min="13" max="13" width="12.140625" customWidth="1"/>
    <col min="21" max="21" width="2.28515625" customWidth="1"/>
  </cols>
  <sheetData>
    <row r="1" spans="1:25" x14ac:dyDescent="0.25">
      <c r="Q1" s="505" t="s">
        <v>235</v>
      </c>
      <c r="R1" s="23"/>
      <c r="S1" s="23"/>
      <c r="T1" s="23"/>
    </row>
    <row r="2" spans="1:25" ht="36" customHeight="1" x14ac:dyDescent="0.25">
      <c r="F2" s="331" t="s">
        <v>258</v>
      </c>
      <c r="G2" s="331"/>
      <c r="H2" s="331"/>
      <c r="I2" s="331"/>
      <c r="J2" s="331"/>
      <c r="K2" s="331"/>
      <c r="L2" s="331"/>
      <c r="M2" s="331"/>
      <c r="N2" s="331"/>
      <c r="O2" s="331"/>
      <c r="P2" s="331"/>
      <c r="Q2" s="331"/>
      <c r="R2" s="331"/>
      <c r="S2" s="59"/>
    </row>
    <row r="3" spans="1:25" ht="57" customHeight="1" x14ac:dyDescent="0.25">
      <c r="A3" s="328" t="s">
        <v>421</v>
      </c>
      <c r="B3" s="329"/>
      <c r="C3" s="329"/>
      <c r="D3" s="330"/>
    </row>
    <row r="4" spans="1:25" x14ac:dyDescent="0.25">
      <c r="A4" s="40" t="s">
        <v>89</v>
      </c>
      <c r="B4" s="332" t="s">
        <v>222</v>
      </c>
      <c r="C4" s="332"/>
      <c r="D4" s="332"/>
    </row>
    <row r="5" spans="1:25" x14ac:dyDescent="0.25">
      <c r="A5" s="40"/>
      <c r="B5" s="10" t="s">
        <v>47</v>
      </c>
      <c r="C5" s="10" t="s">
        <v>79</v>
      </c>
      <c r="D5" s="10" t="s">
        <v>257</v>
      </c>
    </row>
    <row r="6" spans="1:25" x14ac:dyDescent="0.25">
      <c r="A6" s="104" t="s">
        <v>30</v>
      </c>
      <c r="B6" s="118"/>
      <c r="C6" s="118"/>
      <c r="D6" s="118"/>
    </row>
    <row r="7" spans="1:25" ht="30" x14ac:dyDescent="0.25">
      <c r="A7" s="106" t="s">
        <v>347</v>
      </c>
      <c r="B7" s="113">
        <v>5142515860</v>
      </c>
      <c r="C7" s="113">
        <v>5150499866</v>
      </c>
      <c r="D7" s="113">
        <v>5032636191</v>
      </c>
    </row>
    <row r="8" spans="1:25" x14ac:dyDescent="0.25">
      <c r="A8" s="106" t="s">
        <v>29</v>
      </c>
      <c r="B8" s="113">
        <v>3439637748</v>
      </c>
      <c r="C8" s="113">
        <v>3429262391</v>
      </c>
      <c r="D8" s="113">
        <v>3371126965</v>
      </c>
    </row>
    <row r="9" spans="1:25" ht="30" x14ac:dyDescent="0.25">
      <c r="A9" s="106" t="s">
        <v>348</v>
      </c>
      <c r="B9" s="114">
        <f>+B7/B11</f>
        <v>0.59921041907317019</v>
      </c>
      <c r="C9" s="114">
        <f>+C7/C11</f>
        <v>0.60030799359246156</v>
      </c>
      <c r="D9" s="114">
        <f>+D7/D11</f>
        <v>0.59885507213597156</v>
      </c>
    </row>
    <row r="10" spans="1:25" x14ac:dyDescent="0.25">
      <c r="A10" s="106" t="s">
        <v>224</v>
      </c>
      <c r="B10" s="114">
        <f>+B8/B11</f>
        <v>0.40078958092682976</v>
      </c>
      <c r="C10" s="114">
        <f>+C8/C11</f>
        <v>0.39969200640753838</v>
      </c>
      <c r="D10" s="114">
        <f>+D8/D11</f>
        <v>0.40114492786402844</v>
      </c>
    </row>
    <row r="11" spans="1:25" ht="29.25" customHeight="1" x14ac:dyDescent="0.25">
      <c r="A11" s="501" t="s">
        <v>31</v>
      </c>
      <c r="B11" s="112">
        <f>+B7+B8</f>
        <v>8582153608</v>
      </c>
      <c r="C11" s="112">
        <f>+C7+C8</f>
        <v>8579762257</v>
      </c>
      <c r="D11" s="112">
        <f>+D7+D8</f>
        <v>8403763156</v>
      </c>
    </row>
    <row r="12" spans="1:25" x14ac:dyDescent="0.25">
      <c r="A12" s="107" t="s">
        <v>208</v>
      </c>
      <c r="B12" s="118"/>
      <c r="C12" s="118"/>
      <c r="D12" s="118"/>
    </row>
    <row r="13" spans="1:25" ht="30" x14ac:dyDescent="0.25">
      <c r="A13" s="108" t="s">
        <v>347</v>
      </c>
      <c r="B13" s="115">
        <v>470698309</v>
      </c>
      <c r="C13" s="115">
        <v>470698309</v>
      </c>
      <c r="D13" s="115">
        <v>470698309</v>
      </c>
    </row>
    <row r="14" spans="1:25" x14ac:dyDescent="0.25">
      <c r="A14" s="108" t="s">
        <v>29</v>
      </c>
      <c r="B14" s="115"/>
      <c r="C14" s="115"/>
      <c r="D14" s="115"/>
      <c r="W14">
        <v>30992212</v>
      </c>
      <c r="X14">
        <v>27512300</v>
      </c>
      <c r="Y14">
        <v>21228075</v>
      </c>
    </row>
    <row r="15" spans="1:25" ht="30" x14ac:dyDescent="0.25">
      <c r="A15" s="108" t="s">
        <v>348</v>
      </c>
      <c r="B15" s="116">
        <f>+B13/B17</f>
        <v>1</v>
      </c>
      <c r="C15" s="116">
        <f>+C13/C17</f>
        <v>1</v>
      </c>
      <c r="D15" s="116">
        <f>+D13/D17</f>
        <v>1</v>
      </c>
    </row>
    <row r="16" spans="1:25" x14ac:dyDescent="0.25">
      <c r="A16" s="108" t="s">
        <v>351</v>
      </c>
      <c r="B16" s="116">
        <f>+B14/B17</f>
        <v>0</v>
      </c>
      <c r="C16" s="116">
        <f>+C14/C17</f>
        <v>0</v>
      </c>
      <c r="D16" s="116">
        <f>+D14/D17</f>
        <v>0</v>
      </c>
    </row>
    <row r="17" spans="1:20" x14ac:dyDescent="0.25">
      <c r="A17" s="111" t="s">
        <v>393</v>
      </c>
      <c r="B17" s="112">
        <f>+B13+B14</f>
        <v>470698309</v>
      </c>
      <c r="C17" s="112">
        <f>+C13+C14</f>
        <v>470698309</v>
      </c>
      <c r="D17" s="112">
        <f>+D13+D14</f>
        <v>470698309</v>
      </c>
    </row>
    <row r="18" spans="1:20" x14ac:dyDescent="0.25">
      <c r="A18" s="109" t="s">
        <v>32</v>
      </c>
      <c r="B18" s="118"/>
      <c r="C18" s="118"/>
      <c r="D18" s="118"/>
    </row>
    <row r="19" spans="1:20" ht="30" x14ac:dyDescent="0.25">
      <c r="A19" s="41" t="s">
        <v>350</v>
      </c>
      <c r="B19" s="113">
        <f t="shared" ref="B19:D20" si="0">+B7+B13</f>
        <v>5613214169</v>
      </c>
      <c r="C19" s="113">
        <f t="shared" si="0"/>
        <v>5621198175</v>
      </c>
      <c r="D19" s="113">
        <f t="shared" si="0"/>
        <v>5503334500</v>
      </c>
    </row>
    <row r="20" spans="1:20" ht="14.45" customHeight="1" x14ac:dyDescent="0.25">
      <c r="A20" s="41" t="s">
        <v>33</v>
      </c>
      <c r="B20" s="113">
        <f t="shared" si="0"/>
        <v>3439637748</v>
      </c>
      <c r="C20" s="113">
        <f t="shared" si="0"/>
        <v>3429262391</v>
      </c>
      <c r="D20" s="113">
        <f t="shared" si="0"/>
        <v>3371126965</v>
      </c>
    </row>
    <row r="21" spans="1:20" ht="14.45" customHeight="1" x14ac:dyDescent="0.25">
      <c r="A21" s="41" t="s">
        <v>348</v>
      </c>
      <c r="B21" s="114">
        <f>+B19/B23</f>
        <v>0.62004926408430061</v>
      </c>
      <c r="C21" s="114">
        <f>+C19/C23</f>
        <v>0.62109526183863384</v>
      </c>
      <c r="D21" s="114">
        <f>+D19/D23</f>
        <v>0.62013165775800683</v>
      </c>
    </row>
    <row r="22" spans="1:20" ht="14.45" customHeight="1" x14ac:dyDescent="0.25">
      <c r="A22" s="41" t="s">
        <v>351</v>
      </c>
      <c r="B22" s="114">
        <f>+B20/B23</f>
        <v>0.37995073591569939</v>
      </c>
      <c r="C22" s="114">
        <f>+C20/C23</f>
        <v>0.37890473816136616</v>
      </c>
      <c r="D22" s="114">
        <f>+D20/D23</f>
        <v>0.37986834224199317</v>
      </c>
    </row>
    <row r="23" spans="1:20" ht="31.5" x14ac:dyDescent="0.25">
      <c r="A23" s="110" t="s">
        <v>35</v>
      </c>
      <c r="B23" s="117">
        <f>+B19+B20</f>
        <v>9052851917</v>
      </c>
      <c r="C23" s="117">
        <f>+C19+C20</f>
        <v>9050460566</v>
      </c>
      <c r="D23" s="117">
        <f>+D19+D20</f>
        <v>8874461465</v>
      </c>
    </row>
    <row r="24" spans="1:20" x14ac:dyDescent="0.25">
      <c r="B24" s="120"/>
      <c r="C24" s="120"/>
      <c r="D24" s="120"/>
    </row>
    <row r="25" spans="1:20" x14ac:dyDescent="0.25">
      <c r="B25" s="120"/>
      <c r="C25" s="120"/>
      <c r="D25" s="120"/>
    </row>
    <row r="26" spans="1:20" x14ac:dyDescent="0.25">
      <c r="A26" s="103" t="s">
        <v>36</v>
      </c>
      <c r="B26" s="10" t="s">
        <v>47</v>
      </c>
      <c r="C26" s="10" t="s">
        <v>79</v>
      </c>
      <c r="D26" s="10" t="s">
        <v>257</v>
      </c>
    </row>
    <row r="27" spans="1:20" ht="30" x14ac:dyDescent="0.25">
      <c r="A27" s="41" t="s">
        <v>352</v>
      </c>
      <c r="B27" s="119">
        <f t="shared" ref="B27:D28" si="1">B19</f>
        <v>5613214169</v>
      </c>
      <c r="C27" s="119">
        <f t="shared" si="1"/>
        <v>5621198175</v>
      </c>
      <c r="D27" s="119">
        <f t="shared" si="1"/>
        <v>5503334500</v>
      </c>
    </row>
    <row r="28" spans="1:20" x14ac:dyDescent="0.25">
      <c r="A28" s="40" t="s">
        <v>226</v>
      </c>
      <c r="B28" s="119">
        <f t="shared" si="1"/>
        <v>3439637748</v>
      </c>
      <c r="C28" s="119">
        <f t="shared" si="1"/>
        <v>3429262391</v>
      </c>
      <c r="D28" s="119">
        <f t="shared" si="1"/>
        <v>3371126965</v>
      </c>
    </row>
    <row r="30" spans="1:20" ht="20.25" x14ac:dyDescent="0.25">
      <c r="F30" s="331" t="s">
        <v>371</v>
      </c>
      <c r="G30" s="331"/>
      <c r="H30" s="331"/>
      <c r="I30" s="331"/>
      <c r="J30" s="331"/>
      <c r="K30" s="331"/>
      <c r="L30" s="331"/>
      <c r="M30" s="331"/>
      <c r="N30" s="331"/>
      <c r="O30" s="331"/>
      <c r="P30" s="331"/>
      <c r="Q30" s="331"/>
      <c r="R30" s="331"/>
      <c r="S30" s="126"/>
      <c r="T30" s="126"/>
    </row>
    <row r="31" spans="1:20" x14ac:dyDescent="0.25">
      <c r="B31" s="21"/>
      <c r="Q31" s="505" t="s">
        <v>236</v>
      </c>
    </row>
    <row r="32" spans="1:20" ht="45.6" customHeight="1" x14ac:dyDescent="0.25">
      <c r="A32" s="502" t="s">
        <v>420</v>
      </c>
      <c r="B32" s="503"/>
      <c r="C32" s="503"/>
      <c r="D32" s="504"/>
    </row>
    <row r="33" spans="1:4" x14ac:dyDescent="0.25">
      <c r="A33" s="14"/>
      <c r="B33" s="333" t="s">
        <v>223</v>
      </c>
      <c r="C33" s="333"/>
      <c r="D33" s="334"/>
    </row>
    <row r="34" spans="1:4" x14ac:dyDescent="0.25">
      <c r="A34" s="14"/>
      <c r="B34" s="15" t="s">
        <v>47</v>
      </c>
      <c r="C34" s="15" t="s">
        <v>79</v>
      </c>
      <c r="D34" s="15" t="s">
        <v>257</v>
      </c>
    </row>
    <row r="35" spans="1:4" x14ac:dyDescent="0.25">
      <c r="A35" s="102" t="s">
        <v>30</v>
      </c>
      <c r="B35" s="27"/>
      <c r="C35" s="27"/>
      <c r="D35" s="27"/>
    </row>
    <row r="36" spans="1:4" ht="30" x14ac:dyDescent="0.25">
      <c r="A36" s="41" t="s">
        <v>347</v>
      </c>
      <c r="B36" s="113">
        <v>5308255518</v>
      </c>
      <c r="C36" s="113">
        <v>5150710986</v>
      </c>
      <c r="D36" s="113">
        <v>5032636191</v>
      </c>
    </row>
    <row r="37" spans="1:4" x14ac:dyDescent="0.25">
      <c r="A37" s="41" t="s">
        <v>29</v>
      </c>
      <c r="B37" s="113">
        <v>3645703014</v>
      </c>
      <c r="C37" s="113">
        <v>3429798015</v>
      </c>
      <c r="D37" s="113">
        <v>3371124979</v>
      </c>
    </row>
    <row r="38" spans="1:4" ht="30" x14ac:dyDescent="0.25">
      <c r="A38" s="41" t="s">
        <v>348</v>
      </c>
      <c r="B38" s="114">
        <f>+B36/B40</f>
        <v>0.59283896603152153</v>
      </c>
      <c r="C38" s="114">
        <f>+C36/C40</f>
        <v>0.60028035462694807</v>
      </c>
      <c r="D38" s="114">
        <f>+D36/D40</f>
        <v>0.59885521365905259</v>
      </c>
    </row>
    <row r="39" spans="1:4" x14ac:dyDescent="0.25">
      <c r="A39" s="41" t="s">
        <v>351</v>
      </c>
      <c r="B39" s="114">
        <f>+B37/B40</f>
        <v>0.40716103396847853</v>
      </c>
      <c r="C39" s="114">
        <f>+C37/C40</f>
        <v>0.39971964537305193</v>
      </c>
      <c r="D39" s="114">
        <f>+D37/D40</f>
        <v>0.40114478634094736</v>
      </c>
    </row>
    <row r="40" spans="1:4" x14ac:dyDescent="0.25">
      <c r="A40" s="121" t="s">
        <v>31</v>
      </c>
      <c r="B40" s="112">
        <f>B36+B37</f>
        <v>8953958532</v>
      </c>
      <c r="C40" s="112">
        <f>C36+C37</f>
        <v>8580509001</v>
      </c>
      <c r="D40" s="112">
        <f>D36+D37</f>
        <v>8403761170</v>
      </c>
    </row>
    <row r="41" spans="1:4" x14ac:dyDescent="0.25">
      <c r="A41" s="122" t="s">
        <v>208</v>
      </c>
      <c r="B41" s="105"/>
      <c r="C41" s="105"/>
      <c r="D41" s="105"/>
    </row>
    <row r="42" spans="1:4" ht="30" x14ac:dyDescent="0.25">
      <c r="A42" s="108" t="s">
        <v>347</v>
      </c>
      <c r="B42" s="115">
        <v>470698309</v>
      </c>
      <c r="C42" s="115">
        <v>470698309</v>
      </c>
      <c r="D42" s="115">
        <v>470698309</v>
      </c>
    </row>
    <row r="43" spans="1:4" x14ac:dyDescent="0.25">
      <c r="A43" s="108" t="s">
        <v>29</v>
      </c>
      <c r="B43" s="115"/>
      <c r="C43" s="115"/>
      <c r="D43" s="115"/>
    </row>
    <row r="44" spans="1:4" ht="30" x14ac:dyDescent="0.25">
      <c r="A44" s="108" t="s">
        <v>348</v>
      </c>
      <c r="B44" s="116">
        <f>+B42/B46</f>
        <v>1</v>
      </c>
      <c r="C44" s="116">
        <f>+C42/C46</f>
        <v>1</v>
      </c>
      <c r="D44" s="116">
        <f>+D42/D46</f>
        <v>1</v>
      </c>
    </row>
    <row r="45" spans="1:4" x14ac:dyDescent="0.25">
      <c r="A45" s="108" t="s">
        <v>351</v>
      </c>
      <c r="B45" s="116">
        <f>+B43/B46</f>
        <v>0</v>
      </c>
      <c r="C45" s="116">
        <f>+C43/C46</f>
        <v>0</v>
      </c>
      <c r="D45" s="116">
        <f>+D43/D46</f>
        <v>0</v>
      </c>
    </row>
    <row r="46" spans="1:4" x14ac:dyDescent="0.25">
      <c r="A46" s="123" t="s">
        <v>61</v>
      </c>
      <c r="B46" s="112">
        <f>+B42+B43</f>
        <v>470698309</v>
      </c>
      <c r="C46" s="112">
        <f>+C42+C43</f>
        <v>470698309</v>
      </c>
      <c r="D46" s="112">
        <f>+D42+D43</f>
        <v>470698309</v>
      </c>
    </row>
    <row r="47" spans="1:4" x14ac:dyDescent="0.25">
      <c r="A47" s="124" t="s">
        <v>32</v>
      </c>
      <c r="B47" s="112"/>
      <c r="C47" s="112"/>
      <c r="D47" s="112"/>
    </row>
    <row r="48" spans="1:4" ht="30" x14ac:dyDescent="0.25">
      <c r="A48" s="41" t="s">
        <v>350</v>
      </c>
      <c r="B48" s="113">
        <f t="shared" ref="B48:D49" si="2">+B36+B42</f>
        <v>5778953827</v>
      </c>
      <c r="C48" s="113">
        <f t="shared" si="2"/>
        <v>5621409295</v>
      </c>
      <c r="D48" s="113">
        <f t="shared" si="2"/>
        <v>5503334500</v>
      </c>
    </row>
    <row r="49" spans="1:4" x14ac:dyDescent="0.25">
      <c r="A49" s="41" t="s">
        <v>33</v>
      </c>
      <c r="B49" s="113">
        <f t="shared" si="2"/>
        <v>3645703014</v>
      </c>
      <c r="C49" s="113">
        <f t="shared" si="2"/>
        <v>3429798015</v>
      </c>
      <c r="D49" s="113">
        <f t="shared" si="2"/>
        <v>3371124979</v>
      </c>
    </row>
    <row r="50" spans="1:4" ht="30" x14ac:dyDescent="0.25">
      <c r="A50" s="41" t="s">
        <v>348</v>
      </c>
      <c r="B50" s="114">
        <f>+B48/B52</f>
        <v>0.61317392500275114</v>
      </c>
      <c r="C50" s="114">
        <f>+C48/C52</f>
        <v>0.62106734521364093</v>
      </c>
      <c r="D50" s="114">
        <f>+D48/D52</f>
        <v>0.62013179653620232</v>
      </c>
    </row>
    <row r="51" spans="1:4" ht="30" x14ac:dyDescent="0.25">
      <c r="A51" s="41" t="s">
        <v>34</v>
      </c>
      <c r="B51" s="114">
        <f>+B49/B52</f>
        <v>0.3868260749972488</v>
      </c>
      <c r="C51" s="114">
        <f>+C49/C52</f>
        <v>0.37893265478635912</v>
      </c>
      <c r="D51" s="114">
        <f>+D49/D52</f>
        <v>0.37986820346379768</v>
      </c>
    </row>
    <row r="52" spans="1:4" ht="31.5" x14ac:dyDescent="0.25">
      <c r="A52" s="125" t="s">
        <v>35</v>
      </c>
      <c r="B52" s="117">
        <f>+B48+B49</f>
        <v>9424656841</v>
      </c>
      <c r="C52" s="117">
        <f t="shared" ref="C52:D52" si="3">+C48+C49</f>
        <v>9051207310</v>
      </c>
      <c r="D52" s="117">
        <f t="shared" si="3"/>
        <v>8874459479</v>
      </c>
    </row>
    <row r="55" spans="1:4" x14ac:dyDescent="0.25">
      <c r="A55" s="103" t="s">
        <v>36</v>
      </c>
      <c r="B55" s="10" t="s">
        <v>47</v>
      </c>
      <c r="C55" s="10" t="s">
        <v>79</v>
      </c>
      <c r="D55" s="10" t="s">
        <v>257</v>
      </c>
    </row>
    <row r="56" spans="1:4" ht="30" x14ac:dyDescent="0.25">
      <c r="A56" s="41" t="s">
        <v>352</v>
      </c>
      <c r="B56" s="113">
        <f>B48</f>
        <v>5778953827</v>
      </c>
      <c r="C56" s="113">
        <f t="shared" ref="C56:D56" si="4">C48</f>
        <v>5621409295</v>
      </c>
      <c r="D56" s="113">
        <f t="shared" si="4"/>
        <v>5503334500</v>
      </c>
    </row>
    <row r="57" spans="1:4" x14ac:dyDescent="0.25">
      <c r="A57" s="40" t="s">
        <v>226</v>
      </c>
      <c r="B57" s="113">
        <f>B49</f>
        <v>3645703014</v>
      </c>
      <c r="C57" s="113">
        <f t="shared" ref="C57:D57" si="5">C49</f>
        <v>3429798015</v>
      </c>
      <c r="D57" s="113">
        <f t="shared" si="5"/>
        <v>3371124979</v>
      </c>
    </row>
  </sheetData>
  <mergeCells count="6">
    <mergeCell ref="A3:D3"/>
    <mergeCell ref="F30:R30"/>
    <mergeCell ref="F2:R2"/>
    <mergeCell ref="B4:D4"/>
    <mergeCell ref="B33:D33"/>
    <mergeCell ref="A32:D32"/>
  </mergeCells>
  <printOptions horizontalCentered="1"/>
  <pageMargins left="0.23622047244094491" right="0.23622047244094491" top="0.74803149606299213" bottom="0.74803149606299213" header="0.31496062992125984" footer="0.31496062992125984"/>
  <pageSetup paperSize="9" scale="82"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46"/>
  <sheetViews>
    <sheetView workbookViewId="0">
      <selection activeCell="K41" sqref="K41"/>
    </sheetView>
  </sheetViews>
  <sheetFormatPr defaultRowHeight="15" x14ac:dyDescent="0.25"/>
  <cols>
    <col min="1" max="1" width="35.42578125" bestFit="1" customWidth="1"/>
    <col min="2" max="7" width="25.85546875" bestFit="1" customWidth="1"/>
    <col min="8" max="8" width="13.28515625" bestFit="1" customWidth="1"/>
    <col min="12" max="12" width="15.28515625" style="21" bestFit="1" customWidth="1"/>
    <col min="13" max="14" width="16.5703125" style="21" bestFit="1" customWidth="1"/>
    <col min="15" max="15" width="16.5703125" bestFit="1" customWidth="1"/>
  </cols>
  <sheetData>
    <row r="1" spans="1:14" ht="31.5" customHeight="1" x14ac:dyDescent="0.25">
      <c r="A1" s="353" t="s">
        <v>353</v>
      </c>
      <c r="B1" s="354"/>
      <c r="C1" s="354"/>
      <c r="D1" s="354"/>
      <c r="E1" s="354"/>
      <c r="F1" s="354"/>
      <c r="G1" s="354"/>
    </row>
    <row r="2" spans="1:14" x14ac:dyDescent="0.25">
      <c r="A2" s="349"/>
      <c r="B2" s="351" t="s">
        <v>229</v>
      </c>
      <c r="C2" s="351" t="s">
        <v>230</v>
      </c>
      <c r="D2" s="351" t="s">
        <v>259</v>
      </c>
      <c r="E2" s="351" t="s">
        <v>231</v>
      </c>
      <c r="F2" s="351" t="s">
        <v>232</v>
      </c>
      <c r="G2" s="351" t="s">
        <v>260</v>
      </c>
    </row>
    <row r="3" spans="1:14" ht="18.75" customHeight="1" x14ac:dyDescent="0.25">
      <c r="A3" s="350"/>
      <c r="B3" s="352"/>
      <c r="C3" s="352"/>
      <c r="D3" s="352"/>
      <c r="E3" s="352"/>
      <c r="F3" s="352"/>
      <c r="G3" s="352"/>
      <c r="H3" s="9"/>
    </row>
    <row r="4" spans="1:14" x14ac:dyDescent="0.25">
      <c r="A4" s="127" t="s">
        <v>37</v>
      </c>
      <c r="B4" s="128">
        <v>1138934301</v>
      </c>
      <c r="C4" s="128">
        <v>1146530242</v>
      </c>
      <c r="D4" s="128">
        <v>1106117719</v>
      </c>
      <c r="E4" s="128">
        <v>1340287726</v>
      </c>
      <c r="F4" s="128">
        <v>1146530242</v>
      </c>
      <c r="G4" s="128">
        <v>1106117719</v>
      </c>
    </row>
    <row r="5" spans="1:14" x14ac:dyDescent="0.25">
      <c r="A5" s="127" t="s">
        <v>38</v>
      </c>
      <c r="B5" s="129">
        <v>4235985924</v>
      </c>
      <c r="C5" s="129">
        <v>4206702374</v>
      </c>
      <c r="D5" s="129">
        <v>4084564121</v>
      </c>
      <c r="E5" s="129">
        <v>4380079070</v>
      </c>
      <c r="F5" s="129">
        <v>4206702374</v>
      </c>
      <c r="G5" s="129">
        <v>4084564121</v>
      </c>
    </row>
    <row r="6" spans="1:14" x14ac:dyDescent="0.25">
      <c r="A6" s="127" t="s">
        <v>23</v>
      </c>
      <c r="B6" s="128">
        <v>2883175338</v>
      </c>
      <c r="C6" s="128">
        <v>2912949716</v>
      </c>
      <c r="D6" s="128">
        <v>2905549443</v>
      </c>
      <c r="E6" s="128">
        <v>2908391493</v>
      </c>
      <c r="F6" s="128">
        <v>2913482609</v>
      </c>
      <c r="G6" s="128">
        <v>2905549443</v>
      </c>
      <c r="L6" s="22"/>
      <c r="M6" s="22"/>
      <c r="N6" s="22"/>
    </row>
    <row r="7" spans="1:14" x14ac:dyDescent="0.25">
      <c r="A7" s="127" t="s">
        <v>24</v>
      </c>
      <c r="B7" s="130">
        <v>272446970</v>
      </c>
      <c r="C7" s="130">
        <v>272877518</v>
      </c>
      <c r="D7" s="130">
        <v>272840953</v>
      </c>
      <c r="E7" s="130">
        <v>273276743</v>
      </c>
      <c r="F7" s="130">
        <v>273093355</v>
      </c>
      <c r="G7" s="130">
        <v>272840953</v>
      </c>
    </row>
    <row r="8" spans="1:14" x14ac:dyDescent="0.25">
      <c r="A8" s="131" t="s">
        <v>39</v>
      </c>
      <c r="B8" s="132">
        <v>470698309</v>
      </c>
      <c r="C8" s="132">
        <v>470698309</v>
      </c>
      <c r="D8" s="132">
        <v>470698309</v>
      </c>
      <c r="E8" s="132">
        <v>470698309</v>
      </c>
      <c r="F8" s="132">
        <v>470698309</v>
      </c>
      <c r="G8" s="132">
        <v>470698309</v>
      </c>
    </row>
    <row r="9" spans="1:14" ht="18.75" x14ac:dyDescent="0.3">
      <c r="A9" s="19"/>
      <c r="B9" s="20"/>
      <c r="C9" s="20"/>
      <c r="D9" s="20"/>
      <c r="E9" s="20"/>
      <c r="F9" s="20"/>
      <c r="G9" s="20"/>
      <c r="H9" s="348" t="s">
        <v>233</v>
      </c>
      <c r="I9" s="348"/>
    </row>
    <row r="10" spans="1:14" ht="68.25" customHeight="1" x14ac:dyDescent="0.25">
      <c r="A10" s="345" t="s">
        <v>227</v>
      </c>
      <c r="B10" s="346"/>
      <c r="C10" s="346"/>
      <c r="D10" s="346"/>
      <c r="E10" s="346"/>
      <c r="F10" s="346"/>
      <c r="G10" s="346"/>
      <c r="H10" s="346"/>
      <c r="I10" s="347"/>
    </row>
    <row r="11" spans="1:14" ht="18.75" x14ac:dyDescent="0.3">
      <c r="A11" s="11"/>
      <c r="B11" s="12"/>
      <c r="C11" s="12"/>
      <c r="D11" s="12"/>
    </row>
    <row r="13" spans="1:14" x14ac:dyDescent="0.25">
      <c r="L13" s="22"/>
      <c r="M13" s="22"/>
      <c r="N13" s="22"/>
    </row>
    <row r="23" spans="12:14" x14ac:dyDescent="0.25">
      <c r="L23" s="22"/>
      <c r="M23" s="22"/>
      <c r="N23" s="22"/>
    </row>
    <row r="32" spans="12:14" x14ac:dyDescent="0.25">
      <c r="L32" s="22"/>
      <c r="M32" s="22"/>
      <c r="N32" s="22"/>
    </row>
    <row r="39" spans="1:15" x14ac:dyDescent="0.25">
      <c r="H39" s="348" t="s">
        <v>234</v>
      </c>
      <c r="I39" s="348"/>
    </row>
    <row r="40" spans="1:15" ht="53.45" customHeight="1" x14ac:dyDescent="0.25">
      <c r="A40" s="345" t="s">
        <v>228</v>
      </c>
      <c r="B40" s="346"/>
      <c r="C40" s="346"/>
      <c r="D40" s="346"/>
      <c r="E40" s="346"/>
      <c r="F40" s="346"/>
      <c r="G40" s="346"/>
      <c r="H40" s="346"/>
      <c r="I40" s="347"/>
    </row>
    <row r="41" spans="1:15" x14ac:dyDescent="0.25">
      <c r="O41" s="21"/>
    </row>
    <row r="42" spans="1:15" x14ac:dyDescent="0.25">
      <c r="O42" s="21"/>
    </row>
    <row r="43" spans="1:15" x14ac:dyDescent="0.25">
      <c r="O43" s="21"/>
    </row>
    <row r="44" spans="1:15" x14ac:dyDescent="0.25">
      <c r="O44" s="21"/>
    </row>
    <row r="45" spans="1:15" x14ac:dyDescent="0.25">
      <c r="O45" s="21"/>
    </row>
    <row r="46" spans="1:15" x14ac:dyDescent="0.25">
      <c r="O46" s="21"/>
    </row>
  </sheetData>
  <mergeCells count="12">
    <mergeCell ref="A1:G1"/>
    <mergeCell ref="A40:I40"/>
    <mergeCell ref="H39:I39"/>
    <mergeCell ref="A10:I10"/>
    <mergeCell ref="A2:A3"/>
    <mergeCell ref="B2:B3"/>
    <mergeCell ref="C2:C3"/>
    <mergeCell ref="D2:D3"/>
    <mergeCell ref="E2:E3"/>
    <mergeCell ref="F2:F3"/>
    <mergeCell ref="G2:G3"/>
    <mergeCell ref="H9:I9"/>
  </mergeCells>
  <printOptions horizontalCentered="1" verticalCentered="1"/>
  <pageMargins left="0.25" right="0.25" top="0.75" bottom="0.75" header="0.3" footer="0.3"/>
  <pageSetup paperSize="9" scale="7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77"/>
  <sheetViews>
    <sheetView zoomScale="88" zoomScaleNormal="88" workbookViewId="0">
      <selection activeCell="F180" sqref="F180"/>
    </sheetView>
  </sheetViews>
  <sheetFormatPr defaultColWidth="36.140625" defaultRowHeight="15" x14ac:dyDescent="0.25"/>
  <cols>
    <col min="1" max="1" width="21" style="5" customWidth="1"/>
    <col min="2" max="2" width="27.140625" style="5" customWidth="1"/>
    <col min="3" max="3" width="40.7109375" style="7" customWidth="1"/>
    <col min="4" max="4" width="17.85546875" style="7" customWidth="1"/>
    <col min="5" max="5" width="21.42578125" style="7" customWidth="1"/>
    <col min="6" max="6" width="21.5703125" style="7" customWidth="1"/>
    <col min="7" max="7" width="24.7109375" style="7" customWidth="1"/>
    <col min="8" max="8" width="24.28515625" style="8" customWidth="1"/>
    <col min="9" max="9" width="23.7109375" style="8" customWidth="1"/>
    <col min="10" max="10" width="23.5703125" style="8" customWidth="1"/>
    <col min="11" max="11" width="23.28515625" style="5" customWidth="1"/>
    <col min="12" max="13" width="22.140625" style="5" customWidth="1"/>
    <col min="14" max="14" width="21.7109375" style="5" customWidth="1"/>
    <col min="15" max="16384" width="36.140625" style="5"/>
  </cols>
  <sheetData>
    <row r="1" spans="1:13" x14ac:dyDescent="0.25">
      <c r="A1" s="58" t="s">
        <v>380</v>
      </c>
    </row>
    <row r="2" spans="1:13" ht="75.75" customHeight="1" x14ac:dyDescent="0.25">
      <c r="A2" s="358" t="s">
        <v>354</v>
      </c>
      <c r="B2" s="358"/>
      <c r="C2" s="358"/>
      <c r="D2" s="358"/>
      <c r="E2" s="358"/>
      <c r="F2" s="358"/>
      <c r="G2" s="358"/>
      <c r="H2" s="358"/>
      <c r="I2" s="358"/>
      <c r="J2" s="358"/>
      <c r="K2" s="358"/>
      <c r="L2" s="358"/>
      <c r="M2" s="358"/>
    </row>
    <row r="3" spans="1:13" ht="18" customHeight="1" x14ac:dyDescent="0.25">
      <c r="A3" s="359" t="s">
        <v>15</v>
      </c>
      <c r="B3" s="359"/>
      <c r="C3" s="359"/>
      <c r="D3" s="359"/>
      <c r="E3" s="359"/>
      <c r="F3" s="359"/>
      <c r="G3" s="359"/>
      <c r="H3" s="359"/>
      <c r="I3" s="359"/>
      <c r="J3" s="359"/>
      <c r="K3" s="359"/>
      <c r="L3" s="359"/>
      <c r="M3" s="359"/>
    </row>
    <row r="4" spans="1:13" s="154" customFormat="1" x14ac:dyDescent="0.2">
      <c r="A4" s="158" t="s">
        <v>9</v>
      </c>
      <c r="B4" s="158" t="s">
        <v>10</v>
      </c>
      <c r="C4" s="388" t="s">
        <v>309</v>
      </c>
      <c r="D4" s="389"/>
      <c r="E4" s="389"/>
      <c r="F4" s="390"/>
      <c r="G4" s="159" t="s">
        <v>159</v>
      </c>
      <c r="H4" s="160" t="s">
        <v>168</v>
      </c>
      <c r="I4" s="160" t="s">
        <v>169</v>
      </c>
      <c r="J4" s="160" t="s">
        <v>261</v>
      </c>
      <c r="K4" s="160" t="s">
        <v>170</v>
      </c>
      <c r="L4" s="160" t="s">
        <v>262</v>
      </c>
      <c r="M4" s="160" t="s">
        <v>263</v>
      </c>
    </row>
    <row r="5" spans="1:13" x14ac:dyDescent="0.25">
      <c r="A5" s="401" t="s">
        <v>0</v>
      </c>
      <c r="B5" s="442" t="s">
        <v>53</v>
      </c>
      <c r="C5" s="326" t="s">
        <v>73</v>
      </c>
      <c r="D5" s="326"/>
      <c r="E5" s="326"/>
      <c r="F5" s="326"/>
      <c r="G5" s="366" t="s">
        <v>394</v>
      </c>
      <c r="H5" s="438">
        <f>'[1]Nota Integrativa Bilancio 2019'!K65</f>
        <v>4321772</v>
      </c>
      <c r="I5" s="438">
        <f>'[1]Nota Integrativa Bilancio 2019'!L65</f>
        <v>4321244</v>
      </c>
      <c r="J5" s="438">
        <f>'[1]Nota Integrativa Bilancio 2019'!M65</f>
        <v>4319617</v>
      </c>
      <c r="K5" s="438">
        <f>'[1]Nota Integrativa Bilancio 2019'!N65</f>
        <v>4366390</v>
      </c>
      <c r="L5" s="438">
        <f>'[1]Nota Integrativa Bilancio 2019'!O65</f>
        <v>4321244</v>
      </c>
      <c r="M5" s="438">
        <f>'[1]Nota Integrativa Bilancio 2019'!P65</f>
        <v>4319617</v>
      </c>
    </row>
    <row r="6" spans="1:13" ht="136.5" customHeight="1" x14ac:dyDescent="0.25">
      <c r="A6" s="429"/>
      <c r="B6" s="443"/>
      <c r="C6" s="448" t="s">
        <v>306</v>
      </c>
      <c r="D6" s="449"/>
      <c r="E6" s="449"/>
      <c r="F6" s="450"/>
      <c r="G6" s="368"/>
      <c r="H6" s="439"/>
      <c r="I6" s="439"/>
      <c r="J6" s="439"/>
      <c r="K6" s="439"/>
      <c r="L6" s="439"/>
      <c r="M6" s="439"/>
    </row>
    <row r="7" spans="1:13" ht="44.25" customHeight="1" x14ac:dyDescent="0.25">
      <c r="A7" s="402"/>
      <c r="B7" s="368"/>
      <c r="C7" s="453" t="s">
        <v>172</v>
      </c>
      <c r="D7" s="454"/>
      <c r="E7" s="454"/>
      <c r="F7" s="454"/>
      <c r="G7" s="455"/>
      <c r="H7" s="169">
        <f>+H5</f>
        <v>4321772</v>
      </c>
      <c r="I7" s="169">
        <f>+I5</f>
        <v>4321244</v>
      </c>
      <c r="J7" s="170">
        <f>+J5</f>
        <v>4319617</v>
      </c>
      <c r="K7" s="170">
        <f t="shared" ref="K7:M7" si="0">+K5</f>
        <v>4366390</v>
      </c>
      <c r="L7" s="170">
        <f t="shared" si="0"/>
        <v>4321244</v>
      </c>
      <c r="M7" s="170">
        <f t="shared" si="0"/>
        <v>4319617</v>
      </c>
    </row>
    <row r="8" spans="1:13" x14ac:dyDescent="0.25">
      <c r="A8" s="150" t="s">
        <v>18</v>
      </c>
      <c r="B8" s="150" t="s">
        <v>2</v>
      </c>
      <c r="C8" s="151" t="s">
        <v>5</v>
      </c>
      <c r="D8" s="137" t="s">
        <v>19</v>
      </c>
      <c r="E8" s="150"/>
      <c r="F8" s="150" t="s">
        <v>48</v>
      </c>
      <c r="G8" s="152" t="s">
        <v>96</v>
      </c>
      <c r="H8" s="152" t="s">
        <v>264</v>
      </c>
      <c r="I8" s="153" t="s">
        <v>26</v>
      </c>
      <c r="J8" s="138"/>
      <c r="K8" s="91"/>
      <c r="L8" s="91"/>
      <c r="M8" s="91"/>
    </row>
    <row r="9" spans="1:13" ht="26.25" customHeight="1" x14ac:dyDescent="0.25">
      <c r="A9" s="322" t="s">
        <v>411</v>
      </c>
      <c r="B9" s="435" t="s">
        <v>137</v>
      </c>
      <c r="C9" s="435" t="s">
        <v>138</v>
      </c>
      <c r="D9" s="436" t="s">
        <v>4</v>
      </c>
      <c r="E9" s="139" t="s">
        <v>265</v>
      </c>
      <c r="F9" s="140" t="s">
        <v>266</v>
      </c>
      <c r="G9" s="140" t="s">
        <v>266</v>
      </c>
      <c r="H9" s="140" t="s">
        <v>95</v>
      </c>
      <c r="I9" s="411" t="s">
        <v>43</v>
      </c>
      <c r="J9" s="138"/>
      <c r="K9" s="91"/>
      <c r="L9" s="91"/>
      <c r="M9" s="91"/>
    </row>
    <row r="10" spans="1:13" ht="37.5" customHeight="1" x14ac:dyDescent="0.25">
      <c r="A10" s="322"/>
      <c r="B10" s="435"/>
      <c r="C10" s="435"/>
      <c r="D10" s="437"/>
      <c r="E10" s="141" t="s">
        <v>267</v>
      </c>
      <c r="F10" s="140" t="s">
        <v>266</v>
      </c>
      <c r="G10" s="140" t="s">
        <v>266</v>
      </c>
      <c r="H10" s="140" t="s">
        <v>266</v>
      </c>
      <c r="I10" s="412"/>
      <c r="J10" s="138"/>
      <c r="K10" s="91"/>
      <c r="L10" s="91"/>
      <c r="M10" s="91"/>
    </row>
    <row r="11" spans="1:13" ht="23.25" customHeight="1" x14ac:dyDescent="0.25">
      <c r="A11" s="322" t="s">
        <v>411</v>
      </c>
      <c r="B11" s="435" t="s">
        <v>173</v>
      </c>
      <c r="C11" s="435" t="s">
        <v>340</v>
      </c>
      <c r="D11" s="436" t="s">
        <v>4</v>
      </c>
      <c r="E11" s="139" t="s">
        <v>265</v>
      </c>
      <c r="F11" s="140" t="s">
        <v>266</v>
      </c>
      <c r="G11" s="140" t="s">
        <v>266</v>
      </c>
      <c r="H11" s="140" t="s">
        <v>95</v>
      </c>
      <c r="I11" s="411" t="s">
        <v>43</v>
      </c>
      <c r="J11" s="138"/>
      <c r="K11" s="91"/>
      <c r="L11" s="91"/>
      <c r="M11" s="91"/>
    </row>
    <row r="12" spans="1:13" ht="39" customHeight="1" x14ac:dyDescent="0.25">
      <c r="A12" s="322"/>
      <c r="B12" s="435"/>
      <c r="C12" s="435"/>
      <c r="D12" s="437"/>
      <c r="E12" s="141" t="s">
        <v>267</v>
      </c>
      <c r="F12" s="140" t="s">
        <v>266</v>
      </c>
      <c r="G12" s="140" t="s">
        <v>266</v>
      </c>
      <c r="H12" s="140" t="s">
        <v>268</v>
      </c>
      <c r="I12" s="412"/>
      <c r="J12" s="138"/>
      <c r="K12" s="91"/>
      <c r="L12" s="91"/>
      <c r="M12" s="91"/>
    </row>
    <row r="13" spans="1:13" ht="23.25" customHeight="1" x14ac:dyDescent="0.25">
      <c r="A13" s="322" t="s">
        <v>411</v>
      </c>
      <c r="B13" s="435" t="s">
        <v>269</v>
      </c>
      <c r="C13" s="435" t="s">
        <v>139</v>
      </c>
      <c r="D13" s="436" t="s">
        <v>4</v>
      </c>
      <c r="E13" s="139" t="s">
        <v>265</v>
      </c>
      <c r="F13" s="140" t="s">
        <v>266</v>
      </c>
      <c r="G13" s="140" t="s">
        <v>266</v>
      </c>
      <c r="H13" s="140" t="s">
        <v>95</v>
      </c>
      <c r="I13" s="411" t="s">
        <v>43</v>
      </c>
      <c r="J13" s="138"/>
      <c r="K13" s="91"/>
      <c r="L13" s="91"/>
      <c r="M13" s="91"/>
    </row>
    <row r="14" spans="1:13" ht="30" customHeight="1" x14ac:dyDescent="0.25">
      <c r="A14" s="322"/>
      <c r="B14" s="435"/>
      <c r="C14" s="435"/>
      <c r="D14" s="437"/>
      <c r="E14" s="141" t="s">
        <v>267</v>
      </c>
      <c r="F14" s="140" t="s">
        <v>266</v>
      </c>
      <c r="G14" s="140" t="s">
        <v>266</v>
      </c>
      <c r="H14" s="140" t="s">
        <v>268</v>
      </c>
      <c r="I14" s="412"/>
      <c r="J14" s="138"/>
      <c r="K14" s="91"/>
      <c r="L14" s="91"/>
      <c r="M14" s="91"/>
    </row>
    <row r="15" spans="1:13" x14ac:dyDescent="0.25">
      <c r="A15" s="143"/>
      <c r="B15" s="143"/>
      <c r="C15" s="171" t="s">
        <v>172</v>
      </c>
      <c r="D15" s="172"/>
      <c r="E15" s="172"/>
      <c r="F15" s="173"/>
      <c r="G15" s="174"/>
      <c r="H15" s="169">
        <f t="shared" ref="H15:M15" si="1">+H7</f>
        <v>4321772</v>
      </c>
      <c r="I15" s="169">
        <f t="shared" si="1"/>
        <v>4321244</v>
      </c>
      <c r="J15" s="169">
        <f t="shared" si="1"/>
        <v>4319617</v>
      </c>
      <c r="K15" s="169">
        <f t="shared" si="1"/>
        <v>4366390</v>
      </c>
      <c r="L15" s="169">
        <f t="shared" si="1"/>
        <v>4321244</v>
      </c>
      <c r="M15" s="169">
        <f t="shared" si="1"/>
        <v>4319617</v>
      </c>
    </row>
    <row r="16" spans="1:13" s="32" customFormat="1" x14ac:dyDescent="0.25">
      <c r="A16" s="147"/>
      <c r="B16" s="147"/>
      <c r="C16" s="175"/>
      <c r="D16" s="175"/>
      <c r="E16" s="175"/>
      <c r="F16" s="176"/>
      <c r="G16" s="176"/>
      <c r="H16" s="177"/>
      <c r="I16" s="177"/>
      <c r="J16" s="177"/>
      <c r="K16" s="177"/>
      <c r="L16" s="177"/>
      <c r="M16" s="177"/>
    </row>
    <row r="17" spans="1:17" x14ac:dyDescent="0.25">
      <c r="A17" s="148"/>
      <c r="B17" s="148"/>
      <c r="C17" s="369" t="s">
        <v>355</v>
      </c>
      <c r="D17" s="370"/>
      <c r="E17" s="370"/>
      <c r="F17" s="371"/>
      <c r="G17" s="178"/>
      <c r="H17" s="179">
        <f>+H15</f>
        <v>4321772</v>
      </c>
      <c r="I17" s="179">
        <f t="shared" ref="I17:M17" si="2">+I15</f>
        <v>4321244</v>
      </c>
      <c r="J17" s="179">
        <f t="shared" si="2"/>
        <v>4319617</v>
      </c>
      <c r="K17" s="179">
        <f t="shared" si="2"/>
        <v>4366390</v>
      </c>
      <c r="L17" s="179">
        <f t="shared" si="2"/>
        <v>4321244</v>
      </c>
      <c r="M17" s="179">
        <f t="shared" si="2"/>
        <v>4319617</v>
      </c>
    </row>
    <row r="18" spans="1:17" x14ac:dyDescent="0.25">
      <c r="A18" s="148"/>
      <c r="B18" s="148"/>
      <c r="C18" s="372" t="s">
        <v>174</v>
      </c>
      <c r="D18" s="373"/>
      <c r="E18" s="373"/>
      <c r="F18" s="374"/>
      <c r="G18" s="180"/>
      <c r="H18" s="181">
        <v>1134612529</v>
      </c>
      <c r="I18" s="181">
        <v>1142208998</v>
      </c>
      <c r="J18" s="181">
        <v>1101798102</v>
      </c>
      <c r="K18" s="181">
        <v>1335921336</v>
      </c>
      <c r="L18" s="181">
        <v>1142208998</v>
      </c>
      <c r="M18" s="181">
        <v>1101798102</v>
      </c>
    </row>
    <row r="19" spans="1:17" x14ac:dyDescent="0.25">
      <c r="A19" s="148"/>
      <c r="B19" s="148"/>
      <c r="C19" s="355" t="s">
        <v>54</v>
      </c>
      <c r="D19" s="356"/>
      <c r="E19" s="356"/>
      <c r="F19" s="357"/>
      <c r="G19" s="182"/>
      <c r="H19" s="183">
        <f>H18+H17</f>
        <v>1138934301</v>
      </c>
      <c r="I19" s="183">
        <f t="shared" ref="I19:M19" si="3">I18+I17</f>
        <v>1146530242</v>
      </c>
      <c r="J19" s="183">
        <f t="shared" si="3"/>
        <v>1106117719</v>
      </c>
      <c r="K19" s="183">
        <f t="shared" si="3"/>
        <v>1340287726</v>
      </c>
      <c r="L19" s="183">
        <f t="shared" si="3"/>
        <v>1146530242</v>
      </c>
      <c r="M19" s="183">
        <f t="shared" si="3"/>
        <v>1106117719</v>
      </c>
    </row>
    <row r="20" spans="1:17" x14ac:dyDescent="0.25">
      <c r="A20" s="148"/>
      <c r="B20" s="148"/>
      <c r="C20" s="294"/>
      <c r="D20" s="294"/>
      <c r="E20" s="294"/>
      <c r="F20" s="294"/>
      <c r="G20" s="294"/>
      <c r="H20" s="295"/>
      <c r="I20" s="295"/>
      <c r="J20" s="295"/>
      <c r="K20" s="295"/>
      <c r="L20" s="295"/>
      <c r="M20" s="295"/>
    </row>
    <row r="21" spans="1:17" ht="18.75" x14ac:dyDescent="0.3">
      <c r="A21" s="58" t="s">
        <v>380</v>
      </c>
      <c r="B21" s="16"/>
      <c r="C21" s="17"/>
      <c r="D21" s="17"/>
      <c r="E21" s="17"/>
      <c r="F21" s="17"/>
      <c r="G21" s="17"/>
      <c r="H21" s="18"/>
      <c r="I21" s="18"/>
      <c r="J21" s="18"/>
      <c r="K21" s="30"/>
      <c r="L21" s="30"/>
    </row>
    <row r="22" spans="1:17" ht="75.75" customHeight="1" x14ac:dyDescent="0.25">
      <c r="A22" s="358" t="s">
        <v>356</v>
      </c>
      <c r="B22" s="358"/>
      <c r="C22" s="358"/>
      <c r="D22" s="358"/>
      <c r="E22" s="358"/>
      <c r="F22" s="358"/>
      <c r="G22" s="358"/>
      <c r="H22" s="358"/>
      <c r="I22" s="358"/>
      <c r="J22" s="358"/>
      <c r="K22" s="358"/>
      <c r="L22" s="358"/>
      <c r="M22" s="358"/>
    </row>
    <row r="23" spans="1:17" ht="18.75" customHeight="1" x14ac:dyDescent="0.25">
      <c r="A23" s="359" t="s">
        <v>27</v>
      </c>
      <c r="B23" s="359"/>
      <c r="C23" s="359"/>
      <c r="D23" s="359"/>
      <c r="E23" s="359"/>
      <c r="F23" s="359"/>
      <c r="G23" s="359"/>
      <c r="H23" s="359"/>
      <c r="I23" s="359"/>
      <c r="J23" s="359"/>
      <c r="K23" s="359"/>
      <c r="L23" s="359"/>
      <c r="M23" s="359"/>
      <c r="N23" s="31"/>
      <c r="O23" s="31"/>
      <c r="P23" s="30"/>
      <c r="Q23" s="30"/>
    </row>
    <row r="24" spans="1:17" x14ac:dyDescent="0.25">
      <c r="A24" s="292" t="s">
        <v>9</v>
      </c>
      <c r="B24" s="292" t="s">
        <v>10</v>
      </c>
      <c r="C24" s="391" t="s">
        <v>357</v>
      </c>
      <c r="D24" s="392"/>
      <c r="E24" s="392"/>
      <c r="F24" s="393"/>
      <c r="G24" s="293" t="s">
        <v>159</v>
      </c>
      <c r="H24" s="194" t="s">
        <v>168</v>
      </c>
      <c r="I24" s="194" t="s">
        <v>169</v>
      </c>
      <c r="J24" s="194" t="s">
        <v>261</v>
      </c>
      <c r="K24" s="194" t="s">
        <v>170</v>
      </c>
      <c r="L24" s="194" t="s">
        <v>262</v>
      </c>
      <c r="M24" s="194" t="s">
        <v>263</v>
      </c>
    </row>
    <row r="25" spans="1:17" x14ac:dyDescent="0.25">
      <c r="A25" s="401" t="s">
        <v>0</v>
      </c>
      <c r="B25" s="366" t="s">
        <v>14</v>
      </c>
      <c r="C25" s="405" t="s">
        <v>69</v>
      </c>
      <c r="D25" s="451"/>
      <c r="E25" s="451"/>
      <c r="F25" s="452"/>
      <c r="G25" s="440" t="s">
        <v>396</v>
      </c>
      <c r="H25" s="184"/>
      <c r="I25" s="184"/>
      <c r="J25" s="184"/>
      <c r="K25" s="184"/>
      <c r="L25" s="184"/>
      <c r="M25" s="184"/>
    </row>
    <row r="26" spans="1:17" ht="36.75" customHeight="1" x14ac:dyDescent="0.25">
      <c r="A26" s="429"/>
      <c r="B26" s="367"/>
      <c r="C26" s="425" t="s">
        <v>145</v>
      </c>
      <c r="D26" s="425"/>
      <c r="E26" s="425"/>
      <c r="F26" s="425"/>
      <c r="G26" s="441"/>
      <c r="H26" s="184">
        <v>44799485</v>
      </c>
      <c r="I26" s="184">
        <v>48991165</v>
      </c>
      <c r="J26" s="184">
        <v>49891095</v>
      </c>
      <c r="K26" s="184">
        <v>44799742</v>
      </c>
      <c r="L26" s="184">
        <v>48991165</v>
      </c>
      <c r="M26" s="184">
        <v>49891095</v>
      </c>
    </row>
    <row r="27" spans="1:17" ht="76.5" x14ac:dyDescent="0.25">
      <c r="A27" s="429"/>
      <c r="B27" s="367"/>
      <c r="C27" s="425"/>
      <c r="D27" s="425"/>
      <c r="E27" s="425"/>
      <c r="F27" s="425"/>
      <c r="G27" s="185" t="s">
        <v>397</v>
      </c>
      <c r="H27" s="63">
        <v>3723572827</v>
      </c>
      <c r="I27" s="63">
        <v>3685476763</v>
      </c>
      <c r="J27" s="63">
        <v>3712244467</v>
      </c>
      <c r="K27" s="63">
        <f>3842603583+1668980</f>
        <v>3844272563</v>
      </c>
      <c r="L27" s="63">
        <f>3683473987+2002776</f>
        <v>3685476763</v>
      </c>
      <c r="M27" s="63">
        <f>3710241691+2002776</f>
        <v>3712244467</v>
      </c>
    </row>
    <row r="28" spans="1:17" x14ac:dyDescent="0.25">
      <c r="A28" s="402"/>
      <c r="B28" s="368"/>
      <c r="C28" s="195" t="s">
        <v>172</v>
      </c>
      <c r="D28" s="144"/>
      <c r="E28" s="144"/>
      <c r="F28" s="145"/>
      <c r="G28" s="146"/>
      <c r="H28" s="169">
        <f>H27+H26</f>
        <v>3768372312</v>
      </c>
      <c r="I28" s="169">
        <f t="shared" ref="I28:M28" si="4">I27+I26</f>
        <v>3734467928</v>
      </c>
      <c r="J28" s="169">
        <f t="shared" si="4"/>
        <v>3762135562</v>
      </c>
      <c r="K28" s="169">
        <f t="shared" si="4"/>
        <v>3889072305</v>
      </c>
      <c r="L28" s="169">
        <f t="shared" si="4"/>
        <v>3734467928</v>
      </c>
      <c r="M28" s="169">
        <f t="shared" si="4"/>
        <v>3762135562</v>
      </c>
    </row>
    <row r="29" spans="1:17" s="26" customFormat="1" ht="45.75" customHeight="1" x14ac:dyDescent="0.3">
      <c r="A29" s="150" t="s">
        <v>18</v>
      </c>
      <c r="B29" s="150" t="s">
        <v>2</v>
      </c>
      <c r="C29" s="150" t="s">
        <v>5</v>
      </c>
      <c r="D29" s="186" t="s">
        <v>19</v>
      </c>
      <c r="E29" s="150"/>
      <c r="F29" s="150" t="s">
        <v>48</v>
      </c>
      <c r="G29" s="152" t="s">
        <v>96</v>
      </c>
      <c r="H29" s="152" t="s">
        <v>264</v>
      </c>
      <c r="I29" s="152" t="s">
        <v>26</v>
      </c>
      <c r="J29" s="187"/>
      <c r="K29" s="187"/>
      <c r="L29" s="187"/>
      <c r="M29" s="187"/>
    </row>
    <row r="30" spans="1:17" s="26" customFormat="1" ht="20.100000000000001" customHeight="1" x14ac:dyDescent="0.3">
      <c r="A30" s="399" t="s">
        <v>3</v>
      </c>
      <c r="B30" s="366" t="s">
        <v>293</v>
      </c>
      <c r="C30" s="466" t="s">
        <v>146</v>
      </c>
      <c r="D30" s="401" t="s">
        <v>45</v>
      </c>
      <c r="E30" s="139" t="s">
        <v>265</v>
      </c>
      <c r="F30" s="188" t="s">
        <v>175</v>
      </c>
      <c r="G30" s="188" t="s">
        <v>175</v>
      </c>
      <c r="H30" s="140" t="s">
        <v>95</v>
      </c>
      <c r="I30" s="465" t="s">
        <v>110</v>
      </c>
      <c r="J30" s="187"/>
      <c r="K30" s="187"/>
      <c r="L30" s="187"/>
      <c r="M30" s="187"/>
    </row>
    <row r="31" spans="1:17" s="26" customFormat="1" ht="52.5" customHeight="1" x14ac:dyDescent="0.3">
      <c r="A31" s="400"/>
      <c r="B31" s="368"/>
      <c r="C31" s="418"/>
      <c r="D31" s="402"/>
      <c r="E31" s="141" t="s">
        <v>267</v>
      </c>
      <c r="F31" s="189" t="s">
        <v>320</v>
      </c>
      <c r="G31" s="189" t="s">
        <v>320</v>
      </c>
      <c r="H31" s="189" t="s">
        <v>320</v>
      </c>
      <c r="I31" s="465"/>
      <c r="J31" s="187"/>
      <c r="K31" s="187"/>
      <c r="L31" s="187"/>
      <c r="M31" s="187"/>
    </row>
    <row r="32" spans="1:17" s="26" customFormat="1" ht="20.100000000000001" customHeight="1" x14ac:dyDescent="0.3">
      <c r="A32" s="399" t="s">
        <v>3</v>
      </c>
      <c r="B32" s="366" t="s">
        <v>294</v>
      </c>
      <c r="C32" s="466" t="s">
        <v>147</v>
      </c>
      <c r="D32" s="401" t="s">
        <v>45</v>
      </c>
      <c r="E32" s="139" t="s">
        <v>265</v>
      </c>
      <c r="F32" s="188" t="s">
        <v>176</v>
      </c>
      <c r="G32" s="188" t="s">
        <v>176</v>
      </c>
      <c r="H32" s="140" t="s">
        <v>95</v>
      </c>
      <c r="I32" s="465" t="s">
        <v>110</v>
      </c>
      <c r="J32" s="187"/>
      <c r="K32" s="187"/>
      <c r="L32" s="187"/>
      <c r="M32" s="187"/>
    </row>
    <row r="33" spans="1:13" ht="56.25" customHeight="1" x14ac:dyDescent="0.25">
      <c r="A33" s="400"/>
      <c r="B33" s="368"/>
      <c r="C33" s="418"/>
      <c r="D33" s="402"/>
      <c r="E33" s="141" t="s">
        <v>267</v>
      </c>
      <c r="F33" s="189" t="s">
        <v>321</v>
      </c>
      <c r="G33" s="189" t="s">
        <v>321</v>
      </c>
      <c r="H33" s="189" t="s">
        <v>321</v>
      </c>
      <c r="I33" s="465"/>
      <c r="J33" s="91"/>
      <c r="K33" s="91"/>
      <c r="L33" s="91"/>
      <c r="M33" s="91"/>
    </row>
    <row r="34" spans="1:13" ht="20.100000000000001" customHeight="1" x14ac:dyDescent="0.25">
      <c r="A34" s="399" t="s">
        <v>3</v>
      </c>
      <c r="B34" s="366" t="s">
        <v>295</v>
      </c>
      <c r="C34" s="466" t="s">
        <v>111</v>
      </c>
      <c r="D34" s="401" t="s">
        <v>4</v>
      </c>
      <c r="E34" s="139" t="s">
        <v>265</v>
      </c>
      <c r="F34" s="188" t="s">
        <v>112</v>
      </c>
      <c r="G34" s="188" t="s">
        <v>112</v>
      </c>
      <c r="H34" s="140" t="s">
        <v>95</v>
      </c>
      <c r="I34" s="465" t="s">
        <v>110</v>
      </c>
      <c r="J34" s="91"/>
      <c r="K34" s="91"/>
      <c r="L34" s="91"/>
      <c r="M34" s="91"/>
    </row>
    <row r="35" spans="1:13" ht="55.5" customHeight="1" x14ac:dyDescent="0.25">
      <c r="A35" s="400"/>
      <c r="B35" s="368"/>
      <c r="C35" s="418"/>
      <c r="D35" s="402"/>
      <c r="E35" s="141" t="s">
        <v>267</v>
      </c>
      <c r="F35" s="189" t="s">
        <v>322</v>
      </c>
      <c r="G35" s="189" t="s">
        <v>322</v>
      </c>
      <c r="H35" s="189" t="s">
        <v>322</v>
      </c>
      <c r="I35" s="465"/>
      <c r="J35" s="91"/>
      <c r="K35" s="91"/>
      <c r="L35" s="91"/>
      <c r="M35" s="91"/>
    </row>
    <row r="36" spans="1:13" ht="34.5" customHeight="1" x14ac:dyDescent="0.25">
      <c r="A36" s="399" t="s">
        <v>3</v>
      </c>
      <c r="B36" s="366" t="s">
        <v>323</v>
      </c>
      <c r="C36" s="366" t="s">
        <v>324</v>
      </c>
      <c r="D36" s="401" t="s">
        <v>325</v>
      </c>
      <c r="E36" s="139" t="s">
        <v>265</v>
      </c>
      <c r="F36" s="188" t="s">
        <v>82</v>
      </c>
      <c r="G36" s="188" t="s">
        <v>82</v>
      </c>
      <c r="H36" s="140" t="s">
        <v>95</v>
      </c>
      <c r="I36" s="465" t="s">
        <v>327</v>
      </c>
      <c r="J36" s="190"/>
      <c r="K36" s="87"/>
      <c r="L36" s="87"/>
      <c r="M36" s="87"/>
    </row>
    <row r="37" spans="1:13" ht="94.5" customHeight="1" x14ac:dyDescent="0.25">
      <c r="A37" s="400"/>
      <c r="B37" s="368"/>
      <c r="C37" s="368"/>
      <c r="D37" s="402"/>
      <c r="E37" s="141" t="s">
        <v>267</v>
      </c>
      <c r="F37" s="189" t="s">
        <v>326</v>
      </c>
      <c r="G37" s="189" t="s">
        <v>326</v>
      </c>
      <c r="H37" s="189" t="s">
        <v>326</v>
      </c>
      <c r="I37" s="465"/>
      <c r="J37" s="190"/>
      <c r="K37" s="87"/>
      <c r="L37" s="87"/>
      <c r="M37" s="87"/>
    </row>
    <row r="38" spans="1:13" x14ac:dyDescent="0.25">
      <c r="A38" s="155" t="s">
        <v>9</v>
      </c>
      <c r="B38" s="155" t="s">
        <v>10</v>
      </c>
      <c r="C38" s="384" t="s">
        <v>357</v>
      </c>
      <c r="D38" s="385"/>
      <c r="E38" s="385"/>
      <c r="F38" s="386"/>
      <c r="G38" s="156" t="s">
        <v>159</v>
      </c>
      <c r="H38" s="157" t="s">
        <v>168</v>
      </c>
      <c r="I38" s="157" t="s">
        <v>169</v>
      </c>
      <c r="J38" s="157" t="s">
        <v>261</v>
      </c>
      <c r="K38" s="191" t="s">
        <v>170</v>
      </c>
      <c r="L38" s="191" t="s">
        <v>262</v>
      </c>
      <c r="M38" s="191" t="s">
        <v>263</v>
      </c>
    </row>
    <row r="39" spans="1:13" s="24" customFormat="1" x14ac:dyDescent="0.25">
      <c r="A39" s="401" t="s">
        <v>89</v>
      </c>
      <c r="B39" s="366" t="s">
        <v>14</v>
      </c>
      <c r="C39" s="405" t="s">
        <v>70</v>
      </c>
      <c r="D39" s="451"/>
      <c r="E39" s="451"/>
      <c r="F39" s="452"/>
      <c r="G39" s="440" t="s">
        <v>398</v>
      </c>
      <c r="H39" s="63"/>
      <c r="I39" s="63"/>
      <c r="J39" s="63"/>
      <c r="K39" s="63"/>
      <c r="L39" s="63"/>
      <c r="M39" s="63"/>
    </row>
    <row r="40" spans="1:13" s="24" customFormat="1" ht="70.5" customHeight="1" x14ac:dyDescent="0.25">
      <c r="A40" s="429"/>
      <c r="B40" s="367"/>
      <c r="C40" s="425" t="s">
        <v>328</v>
      </c>
      <c r="D40" s="425"/>
      <c r="E40" s="425"/>
      <c r="F40" s="425"/>
      <c r="G40" s="441"/>
      <c r="H40" s="63">
        <v>13888195</v>
      </c>
      <c r="I40" s="63">
        <v>13854910</v>
      </c>
      <c r="J40" s="63">
        <v>13854630</v>
      </c>
      <c r="K40" s="63">
        <v>13889221</v>
      </c>
      <c r="L40" s="63">
        <v>13854910</v>
      </c>
      <c r="M40" s="63">
        <v>13854630</v>
      </c>
    </row>
    <row r="41" spans="1:13" s="24" customFormat="1" ht="127.5" customHeight="1" x14ac:dyDescent="0.25">
      <c r="A41" s="429"/>
      <c r="B41" s="367"/>
      <c r="C41" s="425"/>
      <c r="D41" s="425"/>
      <c r="E41" s="425"/>
      <c r="F41" s="425"/>
      <c r="G41" s="185" t="s">
        <v>399</v>
      </c>
      <c r="H41" s="63">
        <v>269333767</v>
      </c>
      <c r="I41" s="63">
        <v>319984003</v>
      </c>
      <c r="J41" s="63">
        <v>171149685</v>
      </c>
      <c r="K41" s="63">
        <v>292484432</v>
      </c>
      <c r="L41" s="63">
        <v>319984003</v>
      </c>
      <c r="M41" s="63">
        <v>171149685</v>
      </c>
    </row>
    <row r="42" spans="1:13" s="24" customFormat="1" ht="51" x14ac:dyDescent="0.25">
      <c r="A42" s="429"/>
      <c r="B42" s="367"/>
      <c r="C42" s="425"/>
      <c r="D42" s="425"/>
      <c r="E42" s="425"/>
      <c r="F42" s="425"/>
      <c r="G42" s="196" t="s">
        <v>400</v>
      </c>
      <c r="H42" s="63">
        <v>13012026</v>
      </c>
      <c r="I42" s="63">
        <v>12949825</v>
      </c>
      <c r="J42" s="63">
        <v>12661798</v>
      </c>
      <c r="K42" s="63">
        <v>13012283</v>
      </c>
      <c r="L42" s="63">
        <v>12949825</v>
      </c>
      <c r="M42" s="63">
        <v>12661798</v>
      </c>
    </row>
    <row r="43" spans="1:13" s="24" customFormat="1" x14ac:dyDescent="0.25">
      <c r="A43" s="402"/>
      <c r="B43" s="368"/>
      <c r="C43" s="375" t="s">
        <v>358</v>
      </c>
      <c r="D43" s="376"/>
      <c r="E43" s="376"/>
      <c r="F43" s="387"/>
      <c r="G43" s="146"/>
      <c r="H43" s="136">
        <f>H42+H41+H40</f>
        <v>296233988</v>
      </c>
      <c r="I43" s="136">
        <f t="shared" ref="I43:M43" si="5">SUM(I39:I42)</f>
        <v>346788738</v>
      </c>
      <c r="J43" s="136">
        <f t="shared" si="5"/>
        <v>197666113</v>
      </c>
      <c r="K43" s="136">
        <f t="shared" si="5"/>
        <v>319385936</v>
      </c>
      <c r="L43" s="136">
        <f t="shared" si="5"/>
        <v>346788738</v>
      </c>
      <c r="M43" s="136">
        <f t="shared" si="5"/>
        <v>197666113</v>
      </c>
    </row>
    <row r="44" spans="1:13" s="24" customFormat="1" x14ac:dyDescent="0.25">
      <c r="A44" s="150" t="s">
        <v>18</v>
      </c>
      <c r="B44" s="150" t="s">
        <v>2</v>
      </c>
      <c r="C44" s="150" t="s">
        <v>5</v>
      </c>
      <c r="D44" s="186"/>
      <c r="E44" s="150"/>
      <c r="F44" s="150" t="s">
        <v>48</v>
      </c>
      <c r="G44" s="152" t="s">
        <v>96</v>
      </c>
      <c r="H44" s="152" t="s">
        <v>264</v>
      </c>
      <c r="I44" s="153" t="s">
        <v>26</v>
      </c>
      <c r="J44" s="193"/>
      <c r="K44" s="193"/>
      <c r="L44" s="193"/>
      <c r="M44" s="193"/>
    </row>
    <row r="45" spans="1:13" s="24" customFormat="1" ht="30" customHeight="1" x14ac:dyDescent="0.25">
      <c r="A45" s="399" t="s">
        <v>7</v>
      </c>
      <c r="B45" s="366" t="s">
        <v>296</v>
      </c>
      <c r="C45" s="366" t="s">
        <v>113</v>
      </c>
      <c r="D45" s="401" t="s">
        <v>49</v>
      </c>
      <c r="E45" s="139" t="s">
        <v>265</v>
      </c>
      <c r="F45" s="188" t="s">
        <v>114</v>
      </c>
      <c r="G45" s="140" t="s">
        <v>115</v>
      </c>
      <c r="H45" s="140" t="s">
        <v>95</v>
      </c>
      <c r="I45" s="411" t="s">
        <v>116</v>
      </c>
      <c r="J45" s="193"/>
      <c r="K45" s="193"/>
      <c r="L45" s="193"/>
      <c r="M45" s="193"/>
    </row>
    <row r="46" spans="1:13" s="24" customFormat="1" ht="39" customHeight="1" x14ac:dyDescent="0.25">
      <c r="A46" s="400"/>
      <c r="B46" s="368"/>
      <c r="C46" s="368"/>
      <c r="D46" s="402"/>
      <c r="E46" s="141" t="s">
        <v>267</v>
      </c>
      <c r="F46" s="140" t="s">
        <v>329</v>
      </c>
      <c r="G46" s="140" t="s">
        <v>266</v>
      </c>
      <c r="H46" s="140" t="s">
        <v>115</v>
      </c>
      <c r="I46" s="412"/>
      <c r="J46" s="193"/>
      <c r="K46" s="193"/>
      <c r="L46" s="193"/>
      <c r="M46" s="193"/>
    </row>
    <row r="47" spans="1:13" s="24" customFormat="1" ht="18.75" customHeight="1" x14ac:dyDescent="0.25">
      <c r="A47" s="399" t="s">
        <v>3</v>
      </c>
      <c r="B47" s="366" t="s">
        <v>297</v>
      </c>
      <c r="C47" s="366" t="s">
        <v>117</v>
      </c>
      <c r="D47" s="401" t="s">
        <v>49</v>
      </c>
      <c r="E47" s="139" t="s">
        <v>265</v>
      </c>
      <c r="F47" s="188" t="s">
        <v>122</v>
      </c>
      <c r="G47" s="140" t="s">
        <v>115</v>
      </c>
      <c r="H47" s="140" t="s">
        <v>95</v>
      </c>
      <c r="I47" s="411" t="s">
        <v>116</v>
      </c>
      <c r="J47" s="193"/>
      <c r="K47" s="193"/>
      <c r="L47" s="193"/>
      <c r="M47" s="193"/>
    </row>
    <row r="48" spans="1:13" s="24" customFormat="1" ht="32.25" customHeight="1" x14ac:dyDescent="0.25">
      <c r="A48" s="400"/>
      <c r="B48" s="368"/>
      <c r="C48" s="368"/>
      <c r="D48" s="402"/>
      <c r="E48" s="141" t="s">
        <v>267</v>
      </c>
      <c r="F48" s="188" t="s">
        <v>330</v>
      </c>
      <c r="G48" s="188" t="s">
        <v>331</v>
      </c>
      <c r="H48" s="140" t="s">
        <v>115</v>
      </c>
      <c r="I48" s="412"/>
      <c r="J48" s="193"/>
      <c r="K48" s="193"/>
      <c r="L48" s="193"/>
      <c r="M48" s="193"/>
    </row>
    <row r="49" spans="1:13" s="24" customFormat="1" ht="18.75" customHeight="1" x14ac:dyDescent="0.25">
      <c r="A49" s="399" t="s">
        <v>7</v>
      </c>
      <c r="B49" s="366" t="s">
        <v>298</v>
      </c>
      <c r="C49" s="366" t="s">
        <v>50</v>
      </c>
      <c r="D49" s="401" t="s">
        <v>121</v>
      </c>
      <c r="E49" s="139" t="s">
        <v>265</v>
      </c>
      <c r="F49" s="188" t="s">
        <v>118</v>
      </c>
      <c r="G49" s="140" t="s">
        <v>119</v>
      </c>
      <c r="H49" s="140" t="s">
        <v>95</v>
      </c>
      <c r="I49" s="411" t="s">
        <v>120</v>
      </c>
      <c r="J49" s="193"/>
      <c r="K49" s="193"/>
      <c r="L49" s="193"/>
      <c r="M49" s="193"/>
    </row>
    <row r="50" spans="1:13" s="24" customFormat="1" ht="42.75" customHeight="1" x14ac:dyDescent="0.25">
      <c r="A50" s="400"/>
      <c r="B50" s="368"/>
      <c r="C50" s="368"/>
      <c r="D50" s="402"/>
      <c r="E50" s="141" t="s">
        <v>267</v>
      </c>
      <c r="F50" s="140" t="s">
        <v>270</v>
      </c>
      <c r="G50" s="140" t="s">
        <v>332</v>
      </c>
      <c r="H50" s="140" t="s">
        <v>119</v>
      </c>
      <c r="I50" s="412"/>
      <c r="J50" s="193"/>
      <c r="K50" s="193"/>
      <c r="L50" s="193"/>
      <c r="M50" s="193"/>
    </row>
    <row r="51" spans="1:13" s="24" customFormat="1" ht="14.25" customHeight="1" x14ac:dyDescent="0.25">
      <c r="A51" s="209"/>
      <c r="B51" s="467"/>
      <c r="C51" s="134"/>
      <c r="D51" s="135"/>
      <c r="E51" s="141"/>
      <c r="F51" s="140"/>
      <c r="G51" s="140"/>
      <c r="H51" s="140"/>
      <c r="I51" s="142"/>
      <c r="J51" s="193"/>
      <c r="K51" s="193"/>
      <c r="L51" s="193"/>
      <c r="M51" s="193"/>
    </row>
    <row r="52" spans="1:13" ht="18" x14ac:dyDescent="0.25">
      <c r="A52" s="161"/>
      <c r="B52" s="162"/>
      <c r="C52" s="199" t="s">
        <v>359</v>
      </c>
      <c r="D52" s="199"/>
      <c r="E52" s="199"/>
      <c r="F52" s="199"/>
      <c r="G52" s="178"/>
      <c r="H52" s="179">
        <f t="shared" ref="H52:M52" si="6">H43+H28</f>
        <v>4064606300</v>
      </c>
      <c r="I52" s="179">
        <f t="shared" si="6"/>
        <v>4081256666</v>
      </c>
      <c r="J52" s="179">
        <f t="shared" si="6"/>
        <v>3959801675</v>
      </c>
      <c r="K52" s="179">
        <f t="shared" si="6"/>
        <v>4208458241</v>
      </c>
      <c r="L52" s="179">
        <f t="shared" si="6"/>
        <v>4081256666</v>
      </c>
      <c r="M52" s="179">
        <f t="shared" si="6"/>
        <v>3959801675</v>
      </c>
    </row>
    <row r="53" spans="1:13" ht="18" x14ac:dyDescent="0.25">
      <c r="A53" s="161"/>
      <c r="B53" s="162"/>
      <c r="C53" s="372" t="s">
        <v>56</v>
      </c>
      <c r="D53" s="373"/>
      <c r="E53" s="373"/>
      <c r="F53" s="200"/>
      <c r="G53" s="180"/>
      <c r="H53" s="197"/>
      <c r="I53" s="197"/>
      <c r="J53" s="197"/>
      <c r="K53" s="197"/>
      <c r="L53" s="197"/>
      <c r="M53" s="197"/>
    </row>
    <row r="54" spans="1:13" ht="18" x14ac:dyDescent="0.25">
      <c r="A54" s="161"/>
      <c r="B54" s="162"/>
      <c r="C54" s="355" t="s">
        <v>59</v>
      </c>
      <c r="D54" s="356"/>
      <c r="E54" s="357"/>
      <c r="F54" s="201"/>
      <c r="G54" s="182"/>
      <c r="H54" s="198">
        <f>H52</f>
        <v>4064606300</v>
      </c>
      <c r="I54" s="198">
        <f t="shared" ref="I54:M54" si="7">I52</f>
        <v>4081256666</v>
      </c>
      <c r="J54" s="198">
        <f t="shared" si="7"/>
        <v>3959801675</v>
      </c>
      <c r="K54" s="198">
        <f t="shared" si="7"/>
        <v>4208458241</v>
      </c>
      <c r="L54" s="198">
        <f t="shared" si="7"/>
        <v>4081256666</v>
      </c>
      <c r="M54" s="198">
        <f t="shared" si="7"/>
        <v>3959801675</v>
      </c>
    </row>
    <row r="55" spans="1:13" ht="18.75" x14ac:dyDescent="0.3">
      <c r="A55" s="161"/>
      <c r="B55" s="162"/>
      <c r="C55" s="163"/>
      <c r="D55" s="163"/>
      <c r="E55" s="163"/>
      <c r="F55" s="163"/>
      <c r="G55" s="163"/>
      <c r="H55" s="164"/>
      <c r="I55" s="164"/>
      <c r="J55" s="164"/>
      <c r="K55" s="133"/>
      <c r="L55" s="165"/>
      <c r="M55" s="165"/>
    </row>
    <row r="56" spans="1:13" ht="18.75" customHeight="1" x14ac:dyDescent="0.25">
      <c r="A56" s="360" t="s">
        <v>27</v>
      </c>
      <c r="B56" s="361"/>
      <c r="C56" s="361"/>
      <c r="D56" s="361"/>
      <c r="E56" s="361"/>
      <c r="F56" s="361"/>
      <c r="G56" s="361"/>
      <c r="H56" s="361"/>
      <c r="I56" s="361"/>
      <c r="J56" s="361"/>
      <c r="K56" s="361"/>
      <c r="L56" s="361"/>
      <c r="M56" s="362"/>
    </row>
    <row r="57" spans="1:13" x14ac:dyDescent="0.25">
      <c r="A57" s="202" t="s">
        <v>9</v>
      </c>
      <c r="B57" s="202" t="s">
        <v>10</v>
      </c>
      <c r="C57" s="433"/>
      <c r="D57" s="433"/>
      <c r="E57" s="433"/>
      <c r="F57" s="434"/>
      <c r="G57" s="156" t="s">
        <v>159</v>
      </c>
      <c r="H57" s="157" t="s">
        <v>168</v>
      </c>
      <c r="I57" s="157" t="s">
        <v>169</v>
      </c>
      <c r="J57" s="157" t="s">
        <v>261</v>
      </c>
      <c r="K57" s="191" t="s">
        <v>170</v>
      </c>
      <c r="L57" s="191" t="s">
        <v>262</v>
      </c>
      <c r="M57" s="191" t="s">
        <v>263</v>
      </c>
    </row>
    <row r="58" spans="1:13" ht="60" customHeight="1" x14ac:dyDescent="0.25">
      <c r="A58" s="401" t="s">
        <v>13</v>
      </c>
      <c r="B58" s="401" t="s">
        <v>51</v>
      </c>
      <c r="C58" s="444" t="s">
        <v>77</v>
      </c>
      <c r="D58" s="445"/>
      <c r="E58" s="445"/>
      <c r="F58" s="446"/>
      <c r="G58" s="440" t="s">
        <v>401</v>
      </c>
      <c r="H58" s="63"/>
      <c r="I58" s="63"/>
      <c r="J58" s="63"/>
      <c r="K58" s="63"/>
      <c r="L58" s="63"/>
      <c r="M58" s="63"/>
    </row>
    <row r="59" spans="1:13" ht="166.5" customHeight="1" x14ac:dyDescent="0.25">
      <c r="A59" s="429"/>
      <c r="B59" s="429"/>
      <c r="C59" s="430" t="s">
        <v>148</v>
      </c>
      <c r="D59" s="431"/>
      <c r="E59" s="431"/>
      <c r="F59" s="432"/>
      <c r="G59" s="441"/>
      <c r="H59" s="63">
        <v>131130795</v>
      </c>
      <c r="I59" s="63">
        <v>93920981</v>
      </c>
      <c r="J59" s="63">
        <v>93582924</v>
      </c>
      <c r="K59" s="63">
        <v>131145856</v>
      </c>
      <c r="L59" s="63">
        <v>93920981</v>
      </c>
      <c r="M59" s="63">
        <v>93582924</v>
      </c>
    </row>
    <row r="60" spans="1:13" x14ac:dyDescent="0.25">
      <c r="A60" s="402"/>
      <c r="B60" s="402"/>
      <c r="C60" s="375" t="s">
        <v>172</v>
      </c>
      <c r="D60" s="376"/>
      <c r="E60" s="376"/>
      <c r="F60" s="387"/>
      <c r="G60" s="174"/>
      <c r="H60" s="169">
        <f>+H59</f>
        <v>131130795</v>
      </c>
      <c r="I60" s="169">
        <f t="shared" ref="I60:M60" si="8">+I59</f>
        <v>93920981</v>
      </c>
      <c r="J60" s="169">
        <f t="shared" si="8"/>
        <v>93582924</v>
      </c>
      <c r="K60" s="169">
        <f t="shared" si="8"/>
        <v>131145856</v>
      </c>
      <c r="L60" s="169">
        <f t="shared" si="8"/>
        <v>93920981</v>
      </c>
      <c r="M60" s="169">
        <f t="shared" si="8"/>
        <v>93582924</v>
      </c>
    </row>
    <row r="61" spans="1:13" x14ac:dyDescent="0.25">
      <c r="A61" s="213" t="s">
        <v>18</v>
      </c>
      <c r="B61" s="213" t="s">
        <v>2</v>
      </c>
      <c r="C61" s="232" t="s">
        <v>5</v>
      </c>
      <c r="D61" s="213" t="s">
        <v>19</v>
      </c>
      <c r="E61" s="213"/>
      <c r="F61" s="213" t="s">
        <v>48</v>
      </c>
      <c r="G61" s="214" t="s">
        <v>96</v>
      </c>
      <c r="H61" s="214" t="s">
        <v>264</v>
      </c>
      <c r="I61" s="215" t="s">
        <v>26</v>
      </c>
      <c r="J61" s="138"/>
      <c r="K61" s="91"/>
      <c r="L61" s="203"/>
      <c r="M61" s="203"/>
    </row>
    <row r="62" spans="1:13" ht="30" customHeight="1" x14ac:dyDescent="0.25">
      <c r="A62" s="399" t="s">
        <v>7</v>
      </c>
      <c r="B62" s="312" t="s">
        <v>299</v>
      </c>
      <c r="C62" s="312" t="s">
        <v>149</v>
      </c>
      <c r="D62" s="399" t="s">
        <v>4</v>
      </c>
      <c r="E62" s="139" t="s">
        <v>265</v>
      </c>
      <c r="F62" s="188" t="s">
        <v>141</v>
      </c>
      <c r="G62" s="188" t="s">
        <v>141</v>
      </c>
      <c r="H62" s="140" t="s">
        <v>95</v>
      </c>
      <c r="I62" s="460" t="s">
        <v>142</v>
      </c>
      <c r="J62" s="138"/>
      <c r="K62" s="91"/>
      <c r="L62" s="203"/>
      <c r="M62" s="203"/>
    </row>
    <row r="63" spans="1:13" ht="69" customHeight="1" x14ac:dyDescent="0.25">
      <c r="A63" s="400"/>
      <c r="B63" s="313"/>
      <c r="C63" s="313"/>
      <c r="D63" s="400"/>
      <c r="E63" s="141" t="s">
        <v>267</v>
      </c>
      <c r="F63" s="188" t="s">
        <v>141</v>
      </c>
      <c r="G63" s="188" t="s">
        <v>141</v>
      </c>
      <c r="H63" s="188" t="s">
        <v>141</v>
      </c>
      <c r="I63" s="461"/>
      <c r="J63" s="138"/>
      <c r="K63" s="91"/>
      <c r="L63" s="203"/>
      <c r="M63" s="203"/>
    </row>
    <row r="64" spans="1:13" ht="45" customHeight="1" x14ac:dyDescent="0.25">
      <c r="A64" s="399" t="s">
        <v>3</v>
      </c>
      <c r="B64" s="312" t="s">
        <v>341</v>
      </c>
      <c r="C64" s="312" t="s">
        <v>342</v>
      </c>
      <c r="D64" s="399" t="s">
        <v>4</v>
      </c>
      <c r="E64" s="139" t="s">
        <v>265</v>
      </c>
      <c r="F64" s="188" t="s">
        <v>140</v>
      </c>
      <c r="G64" s="188" t="s">
        <v>140</v>
      </c>
      <c r="H64" s="140" t="s">
        <v>95</v>
      </c>
      <c r="I64" s="460" t="s">
        <v>343</v>
      </c>
      <c r="J64" s="138"/>
      <c r="K64" s="91"/>
      <c r="L64" s="203"/>
      <c r="M64" s="203"/>
    </row>
    <row r="65" spans="1:13" ht="67.5" customHeight="1" x14ac:dyDescent="0.25">
      <c r="A65" s="400"/>
      <c r="B65" s="313"/>
      <c r="C65" s="313"/>
      <c r="D65" s="400"/>
      <c r="E65" s="141" t="s">
        <v>267</v>
      </c>
      <c r="F65" s="188" t="s">
        <v>140</v>
      </c>
      <c r="G65" s="188" t="s">
        <v>140</v>
      </c>
      <c r="H65" s="188" t="s">
        <v>140</v>
      </c>
      <c r="I65" s="461"/>
      <c r="J65" s="138"/>
      <c r="K65" s="91"/>
      <c r="L65" s="203"/>
      <c r="M65" s="203"/>
    </row>
    <row r="66" spans="1:13" ht="37.5" customHeight="1" x14ac:dyDescent="0.25">
      <c r="A66" s="399" t="s">
        <v>177</v>
      </c>
      <c r="B66" s="312" t="s">
        <v>300</v>
      </c>
      <c r="C66" s="312" t="s">
        <v>143</v>
      </c>
      <c r="D66" s="399" t="s">
        <v>144</v>
      </c>
      <c r="E66" s="139" t="s">
        <v>265</v>
      </c>
      <c r="F66" s="140" t="s">
        <v>178</v>
      </c>
      <c r="G66" s="140" t="s">
        <v>178</v>
      </c>
      <c r="H66" s="140" t="s">
        <v>95</v>
      </c>
      <c r="I66" s="460" t="s">
        <v>179</v>
      </c>
      <c r="J66" s="138"/>
      <c r="K66" s="91"/>
      <c r="L66" s="203"/>
      <c r="M66" s="203"/>
    </row>
    <row r="67" spans="1:13" ht="53.25" customHeight="1" x14ac:dyDescent="0.25">
      <c r="A67" s="400"/>
      <c r="B67" s="313"/>
      <c r="C67" s="313"/>
      <c r="D67" s="400"/>
      <c r="E67" s="141" t="s">
        <v>267</v>
      </c>
      <c r="F67" s="140" t="s">
        <v>271</v>
      </c>
      <c r="G67" s="140" t="s">
        <v>271</v>
      </c>
      <c r="H67" s="140" t="s">
        <v>271</v>
      </c>
      <c r="I67" s="461"/>
      <c r="J67" s="138"/>
      <c r="K67" s="91"/>
      <c r="L67" s="203"/>
      <c r="M67" s="203"/>
    </row>
    <row r="68" spans="1:13" x14ac:dyDescent="0.25">
      <c r="A68" s="204"/>
      <c r="B68" s="205"/>
      <c r="C68" s="375" t="s">
        <v>172</v>
      </c>
      <c r="D68" s="376"/>
      <c r="E68" s="376"/>
      <c r="F68" s="387"/>
      <c r="G68" s="206"/>
      <c r="H68" s="207">
        <f>+H60</f>
        <v>131130795</v>
      </c>
      <c r="I68" s="207">
        <f t="shared" ref="I68:M68" si="9">+I60</f>
        <v>93920981</v>
      </c>
      <c r="J68" s="207">
        <f t="shared" si="9"/>
        <v>93582924</v>
      </c>
      <c r="K68" s="207">
        <f t="shared" si="9"/>
        <v>131145856</v>
      </c>
      <c r="L68" s="207">
        <f t="shared" si="9"/>
        <v>93920981</v>
      </c>
      <c r="M68" s="207">
        <f t="shared" si="9"/>
        <v>93582924</v>
      </c>
    </row>
    <row r="69" spans="1:13" x14ac:dyDescent="0.25">
      <c r="A69" s="208"/>
      <c r="B69" s="211"/>
      <c r="C69" s="211"/>
      <c r="D69" s="212"/>
      <c r="E69" s="212"/>
      <c r="F69" s="210"/>
      <c r="G69" s="210"/>
      <c r="H69" s="210"/>
      <c r="I69" s="210"/>
      <c r="J69" s="209"/>
      <c r="K69" s="91"/>
      <c r="L69" s="203"/>
      <c r="M69" s="203"/>
    </row>
    <row r="70" spans="1:13" x14ac:dyDescent="0.25">
      <c r="A70" s="208"/>
      <c r="B70" s="211"/>
      <c r="C70" s="394" t="s">
        <v>360</v>
      </c>
      <c r="D70" s="395"/>
      <c r="E70" s="395"/>
      <c r="F70" s="396"/>
      <c r="G70" s="149"/>
      <c r="H70" s="179">
        <f t="shared" ref="H70:M70" si="10">H68</f>
        <v>131130795</v>
      </c>
      <c r="I70" s="179">
        <f t="shared" si="10"/>
        <v>93920981</v>
      </c>
      <c r="J70" s="179">
        <f t="shared" si="10"/>
        <v>93582924</v>
      </c>
      <c r="K70" s="179">
        <f t="shared" si="10"/>
        <v>131145856</v>
      </c>
      <c r="L70" s="179">
        <f t="shared" si="10"/>
        <v>93920981</v>
      </c>
      <c r="M70" s="179">
        <f t="shared" si="10"/>
        <v>93582924</v>
      </c>
    </row>
    <row r="71" spans="1:13" x14ac:dyDescent="0.25">
      <c r="A71" s="208"/>
      <c r="B71" s="211"/>
      <c r="C71" s="372" t="s">
        <v>57</v>
      </c>
      <c r="D71" s="373"/>
      <c r="E71" s="373"/>
      <c r="F71" s="374"/>
      <c r="G71" s="216"/>
      <c r="H71" s="197">
        <v>40248829</v>
      </c>
      <c r="I71" s="197">
        <v>31524727</v>
      </c>
      <c r="J71" s="197">
        <v>31179522</v>
      </c>
      <c r="K71" s="197">
        <v>40474973</v>
      </c>
      <c r="L71" s="197">
        <v>31524727</v>
      </c>
      <c r="M71" s="197">
        <v>31179522</v>
      </c>
    </row>
    <row r="72" spans="1:13" x14ac:dyDescent="0.25">
      <c r="A72" s="208"/>
      <c r="B72" s="211"/>
      <c r="C72" s="355" t="s">
        <v>58</v>
      </c>
      <c r="D72" s="356"/>
      <c r="E72" s="356"/>
      <c r="F72" s="357"/>
      <c r="G72" s="182"/>
      <c r="H72" s="198">
        <f>H70+H71</f>
        <v>171379624</v>
      </c>
      <c r="I72" s="198">
        <f>I70+I71</f>
        <v>125445708</v>
      </c>
      <c r="J72" s="198">
        <f>J70+J71</f>
        <v>124762446</v>
      </c>
      <c r="K72" s="198">
        <f t="shared" ref="K72:M72" si="11">K70+K71</f>
        <v>171620829</v>
      </c>
      <c r="L72" s="198">
        <f t="shared" si="11"/>
        <v>125445708</v>
      </c>
      <c r="M72" s="198">
        <f t="shared" si="11"/>
        <v>124762446</v>
      </c>
    </row>
    <row r="73" spans="1:13" x14ac:dyDescent="0.25">
      <c r="A73" s="208"/>
      <c r="B73" s="211"/>
      <c r="C73" s="369" t="s">
        <v>361</v>
      </c>
      <c r="D73" s="370"/>
      <c r="E73" s="370"/>
      <c r="F73" s="371"/>
      <c r="G73" s="178"/>
      <c r="H73" s="179">
        <f t="shared" ref="H73:M74" si="12">H70+H52</f>
        <v>4195737095</v>
      </c>
      <c r="I73" s="179">
        <f t="shared" si="12"/>
        <v>4175177647</v>
      </c>
      <c r="J73" s="179">
        <f t="shared" si="12"/>
        <v>4053384599</v>
      </c>
      <c r="K73" s="179">
        <f t="shared" si="12"/>
        <v>4339604097</v>
      </c>
      <c r="L73" s="179">
        <f t="shared" si="12"/>
        <v>4175177647</v>
      </c>
      <c r="M73" s="179">
        <f t="shared" si="12"/>
        <v>4053384599</v>
      </c>
    </row>
    <row r="74" spans="1:13" x14ac:dyDescent="0.25">
      <c r="A74" s="208"/>
      <c r="B74" s="211"/>
      <c r="C74" s="372" t="s">
        <v>12</v>
      </c>
      <c r="D74" s="373"/>
      <c r="E74" s="373"/>
      <c r="F74" s="374"/>
      <c r="G74" s="216"/>
      <c r="H74" s="217">
        <f t="shared" si="12"/>
        <v>40248829</v>
      </c>
      <c r="I74" s="217">
        <f t="shared" si="12"/>
        <v>31524727</v>
      </c>
      <c r="J74" s="217">
        <f t="shared" si="12"/>
        <v>31179522</v>
      </c>
      <c r="K74" s="217">
        <f t="shared" si="12"/>
        <v>40474973</v>
      </c>
      <c r="L74" s="217">
        <f t="shared" si="12"/>
        <v>31524727</v>
      </c>
      <c r="M74" s="217">
        <f t="shared" si="12"/>
        <v>31179522</v>
      </c>
    </row>
    <row r="75" spans="1:13" x14ac:dyDescent="0.25">
      <c r="A75" s="208"/>
      <c r="B75" s="211"/>
      <c r="C75" s="383" t="s">
        <v>60</v>
      </c>
      <c r="D75" s="383"/>
      <c r="E75" s="383"/>
      <c r="F75" s="383"/>
      <c r="G75" s="182"/>
      <c r="H75" s="198">
        <f>H73+H74</f>
        <v>4235985924</v>
      </c>
      <c r="I75" s="198">
        <f t="shared" ref="I75:M75" si="13">I73+I74</f>
        <v>4206702374</v>
      </c>
      <c r="J75" s="198">
        <f t="shared" si="13"/>
        <v>4084564121</v>
      </c>
      <c r="K75" s="198">
        <f t="shared" si="13"/>
        <v>4380079070</v>
      </c>
      <c r="L75" s="198">
        <f t="shared" si="13"/>
        <v>4206702374</v>
      </c>
      <c r="M75" s="198">
        <f t="shared" si="13"/>
        <v>4084564121</v>
      </c>
    </row>
    <row r="76" spans="1:13" s="30" customFormat="1" x14ac:dyDescent="0.25">
      <c r="A76" s="208"/>
      <c r="B76" s="211"/>
      <c r="C76" s="294"/>
      <c r="D76" s="294"/>
      <c r="E76" s="294"/>
      <c r="F76" s="294"/>
      <c r="G76" s="294"/>
      <c r="H76" s="296"/>
      <c r="I76" s="296"/>
      <c r="J76" s="296"/>
      <c r="K76" s="296"/>
      <c r="L76" s="296"/>
      <c r="M76" s="296"/>
    </row>
    <row r="77" spans="1:13" ht="18.75" x14ac:dyDescent="0.3">
      <c r="A77" s="58" t="s">
        <v>380</v>
      </c>
      <c r="B77" s="16"/>
      <c r="C77" s="17"/>
      <c r="D77" s="17"/>
      <c r="E77" s="17"/>
      <c r="F77" s="17"/>
      <c r="G77" s="17"/>
      <c r="H77" s="18"/>
      <c r="I77" s="18"/>
      <c r="J77" s="18"/>
      <c r="K77" s="30"/>
      <c r="L77" s="30"/>
    </row>
    <row r="78" spans="1:13" s="6" customFormat="1" ht="75.75" customHeight="1" x14ac:dyDescent="0.25">
      <c r="A78" s="468" t="s">
        <v>362</v>
      </c>
      <c r="B78" s="468"/>
      <c r="C78" s="468"/>
      <c r="D78" s="468"/>
      <c r="E78" s="468"/>
      <c r="F78" s="468"/>
      <c r="G78" s="468"/>
      <c r="H78" s="468"/>
      <c r="I78" s="468"/>
      <c r="J78" s="468"/>
      <c r="K78" s="468"/>
      <c r="L78" s="468"/>
      <c r="M78" s="468"/>
    </row>
    <row r="79" spans="1:13" s="6" customFormat="1" ht="39" customHeight="1" x14ac:dyDescent="0.25">
      <c r="A79" s="359" t="s">
        <v>28</v>
      </c>
      <c r="B79" s="359"/>
      <c r="C79" s="359"/>
      <c r="D79" s="359"/>
      <c r="E79" s="359"/>
      <c r="F79" s="359"/>
      <c r="G79" s="359"/>
      <c r="H79" s="359"/>
      <c r="I79" s="359"/>
      <c r="J79" s="359"/>
      <c r="K79" s="359"/>
      <c r="L79" s="359"/>
      <c r="M79" s="359"/>
    </row>
    <row r="80" spans="1:13" s="6" customFormat="1" ht="39" customHeight="1" x14ac:dyDescent="0.25">
      <c r="A80" s="155" t="s">
        <v>9</v>
      </c>
      <c r="B80" s="155" t="s">
        <v>10</v>
      </c>
      <c r="C80" s="384" t="s">
        <v>357</v>
      </c>
      <c r="D80" s="385"/>
      <c r="E80" s="385"/>
      <c r="F80" s="386"/>
      <c r="G80" s="156" t="s">
        <v>159</v>
      </c>
      <c r="H80" s="157" t="s">
        <v>93</v>
      </c>
      <c r="I80" s="157" t="s">
        <v>94</v>
      </c>
      <c r="J80" s="218" t="s">
        <v>261</v>
      </c>
      <c r="K80" s="157" t="s">
        <v>170</v>
      </c>
      <c r="L80" s="157" t="s">
        <v>158</v>
      </c>
      <c r="M80" s="218" t="s">
        <v>263</v>
      </c>
    </row>
    <row r="81" spans="1:13" s="6" customFormat="1" ht="74.25" customHeight="1" x14ac:dyDescent="0.25">
      <c r="A81" s="401" t="s">
        <v>0</v>
      </c>
      <c r="B81" s="366" t="s">
        <v>11</v>
      </c>
      <c r="C81" s="426" t="s">
        <v>80</v>
      </c>
      <c r="D81" s="426"/>
      <c r="E81" s="426"/>
      <c r="F81" s="426"/>
      <c r="G81" s="440" t="s">
        <v>402</v>
      </c>
      <c r="H81" s="397">
        <v>47734204</v>
      </c>
      <c r="I81" s="397">
        <v>56262693</v>
      </c>
      <c r="J81" s="397">
        <v>62618979</v>
      </c>
      <c r="K81" s="397">
        <v>56245180</v>
      </c>
      <c r="L81" s="397">
        <v>56262693</v>
      </c>
      <c r="M81" s="397">
        <v>62618979</v>
      </c>
    </row>
    <row r="82" spans="1:13" s="6" customFormat="1" ht="119.25" customHeight="1" x14ac:dyDescent="0.25">
      <c r="A82" s="429"/>
      <c r="B82" s="367"/>
      <c r="C82" s="416" t="s">
        <v>150</v>
      </c>
      <c r="D82" s="417"/>
      <c r="E82" s="417"/>
      <c r="F82" s="418"/>
      <c r="G82" s="441"/>
      <c r="H82" s="398"/>
      <c r="I82" s="398"/>
      <c r="J82" s="398"/>
      <c r="K82" s="398"/>
      <c r="L82" s="398"/>
      <c r="M82" s="398"/>
    </row>
    <row r="83" spans="1:13" ht="40.5" customHeight="1" x14ac:dyDescent="0.25">
      <c r="A83" s="402"/>
      <c r="B83" s="368"/>
      <c r="C83" s="375" t="s">
        <v>172</v>
      </c>
      <c r="D83" s="376"/>
      <c r="E83" s="376"/>
      <c r="F83" s="387"/>
      <c r="G83" s="146"/>
      <c r="H83" s="169">
        <f t="shared" ref="H83:M83" si="14">H81</f>
        <v>47734204</v>
      </c>
      <c r="I83" s="169">
        <f t="shared" si="14"/>
        <v>56262693</v>
      </c>
      <c r="J83" s="169">
        <f t="shared" si="14"/>
        <v>62618979</v>
      </c>
      <c r="K83" s="169">
        <f t="shared" si="14"/>
        <v>56245180</v>
      </c>
      <c r="L83" s="169">
        <f t="shared" si="14"/>
        <v>56262693</v>
      </c>
      <c r="M83" s="169">
        <f t="shared" si="14"/>
        <v>62618979</v>
      </c>
    </row>
    <row r="84" spans="1:13" x14ac:dyDescent="0.25">
      <c r="A84" s="150" t="s">
        <v>18</v>
      </c>
      <c r="B84" s="150" t="s">
        <v>272</v>
      </c>
      <c r="C84" s="151" t="s">
        <v>5</v>
      </c>
      <c r="D84" s="150" t="s">
        <v>19</v>
      </c>
      <c r="E84" s="150"/>
      <c r="F84" s="150" t="s">
        <v>42</v>
      </c>
      <c r="G84" s="152" t="s">
        <v>48</v>
      </c>
      <c r="H84" s="152" t="s">
        <v>96</v>
      </c>
      <c r="I84" s="153" t="s">
        <v>26</v>
      </c>
      <c r="J84" s="91"/>
      <c r="K84" s="91"/>
      <c r="L84" s="91"/>
      <c r="M84" s="91"/>
    </row>
    <row r="85" spans="1:13" ht="51.75" customHeight="1" x14ac:dyDescent="0.25">
      <c r="A85" s="399" t="s">
        <v>3</v>
      </c>
      <c r="B85" s="312" t="s">
        <v>407</v>
      </c>
      <c r="C85" s="420" t="s">
        <v>310</v>
      </c>
      <c r="D85" s="399" t="s">
        <v>81</v>
      </c>
      <c r="E85" s="139" t="s">
        <v>273</v>
      </c>
      <c r="F85" s="140" t="s">
        <v>180</v>
      </c>
      <c r="G85" s="140" t="s">
        <v>181</v>
      </c>
      <c r="H85" s="140" t="s">
        <v>95</v>
      </c>
      <c r="I85" s="419" t="s">
        <v>97</v>
      </c>
      <c r="J85" s="91"/>
      <c r="K85" s="91"/>
      <c r="L85" s="91"/>
      <c r="M85" s="91"/>
    </row>
    <row r="86" spans="1:13" ht="48.75" customHeight="1" x14ac:dyDescent="0.25">
      <c r="A86" s="402"/>
      <c r="B86" s="368"/>
      <c r="C86" s="421"/>
      <c r="D86" s="402"/>
      <c r="E86" s="141" t="s">
        <v>267</v>
      </c>
      <c r="F86" s="140" t="s">
        <v>180</v>
      </c>
      <c r="G86" s="140" t="s">
        <v>311</v>
      </c>
      <c r="H86" s="140" t="s">
        <v>312</v>
      </c>
      <c r="I86" s="406"/>
      <c r="J86" s="91"/>
      <c r="K86" s="91"/>
      <c r="L86" s="91"/>
      <c r="M86" s="91"/>
    </row>
    <row r="87" spans="1:13" ht="39.75" customHeight="1" x14ac:dyDescent="0.25">
      <c r="A87" s="322" t="s">
        <v>7</v>
      </c>
      <c r="B87" s="427" t="s">
        <v>301</v>
      </c>
      <c r="C87" s="428" t="s">
        <v>151</v>
      </c>
      <c r="D87" s="322" t="s">
        <v>6</v>
      </c>
      <c r="E87" s="139" t="s">
        <v>273</v>
      </c>
      <c r="F87" s="140" t="s">
        <v>182</v>
      </c>
      <c r="G87" s="140" t="s">
        <v>183</v>
      </c>
      <c r="H87" s="140" t="s">
        <v>95</v>
      </c>
      <c r="I87" s="419" t="s">
        <v>184</v>
      </c>
      <c r="J87" s="91"/>
      <c r="K87" s="91"/>
      <c r="L87" s="91"/>
      <c r="M87" s="91"/>
    </row>
    <row r="88" spans="1:13" ht="44.25" customHeight="1" x14ac:dyDescent="0.25">
      <c r="A88" s="322"/>
      <c r="B88" s="427"/>
      <c r="C88" s="428"/>
      <c r="D88" s="322"/>
      <c r="E88" s="141" t="s">
        <v>267</v>
      </c>
      <c r="F88" s="140" t="s">
        <v>313</v>
      </c>
      <c r="G88" s="140" t="s">
        <v>314</v>
      </c>
      <c r="H88" s="140" t="s">
        <v>182</v>
      </c>
      <c r="I88" s="406"/>
      <c r="J88" s="91"/>
      <c r="K88" s="91"/>
      <c r="L88" s="91"/>
      <c r="M88" s="91"/>
    </row>
    <row r="89" spans="1:13" ht="42.75" customHeight="1" x14ac:dyDescent="0.25">
      <c r="A89" s="322" t="s">
        <v>8</v>
      </c>
      <c r="B89" s="427" t="s">
        <v>395</v>
      </c>
      <c r="C89" s="420" t="s">
        <v>315</v>
      </c>
      <c r="D89" s="399" t="s">
        <v>44</v>
      </c>
      <c r="E89" s="139" t="s">
        <v>273</v>
      </c>
      <c r="F89" s="140" t="s">
        <v>185</v>
      </c>
      <c r="G89" s="140" t="s">
        <v>186</v>
      </c>
      <c r="H89" s="140" t="s">
        <v>95</v>
      </c>
      <c r="I89" s="419" t="s">
        <v>184</v>
      </c>
      <c r="J89" s="91"/>
      <c r="K89" s="91"/>
      <c r="L89" s="91"/>
      <c r="M89" s="91"/>
    </row>
    <row r="90" spans="1:13" ht="47.25" customHeight="1" x14ac:dyDescent="0.25">
      <c r="A90" s="322"/>
      <c r="B90" s="427"/>
      <c r="C90" s="447"/>
      <c r="D90" s="400"/>
      <c r="E90" s="141" t="s">
        <v>267</v>
      </c>
      <c r="F90" s="140" t="s">
        <v>185</v>
      </c>
      <c r="G90" s="140" t="s">
        <v>186</v>
      </c>
      <c r="H90" s="140" t="s">
        <v>274</v>
      </c>
      <c r="I90" s="406"/>
      <c r="J90" s="91"/>
      <c r="K90" s="91"/>
      <c r="L90" s="91"/>
      <c r="M90" s="91"/>
    </row>
    <row r="91" spans="1:13" ht="61.5" customHeight="1" x14ac:dyDescent="0.25">
      <c r="A91" s="322" t="s">
        <v>8</v>
      </c>
      <c r="B91" s="427" t="s">
        <v>302</v>
      </c>
      <c r="C91" s="420" t="s">
        <v>316</v>
      </c>
      <c r="D91" s="399" t="s">
        <v>4</v>
      </c>
      <c r="E91" s="139" t="s">
        <v>273</v>
      </c>
      <c r="F91" s="140" t="s">
        <v>82</v>
      </c>
      <c r="G91" s="140" t="s">
        <v>82</v>
      </c>
      <c r="H91" s="140" t="s">
        <v>95</v>
      </c>
      <c r="I91" s="419" t="s">
        <v>97</v>
      </c>
      <c r="J91" s="221"/>
      <c r="K91" s="190"/>
      <c r="L91" s="190"/>
      <c r="M91" s="221"/>
    </row>
    <row r="92" spans="1:13" ht="41.25" customHeight="1" x14ac:dyDescent="0.25">
      <c r="A92" s="322"/>
      <c r="B92" s="427"/>
      <c r="C92" s="447"/>
      <c r="D92" s="400"/>
      <c r="E92" s="141" t="s">
        <v>267</v>
      </c>
      <c r="F92" s="140" t="s">
        <v>275</v>
      </c>
      <c r="G92" s="140" t="s">
        <v>276</v>
      </c>
      <c r="H92" s="140" t="s">
        <v>277</v>
      </c>
      <c r="I92" s="406"/>
      <c r="J92" s="221"/>
      <c r="K92" s="190"/>
      <c r="L92" s="190"/>
      <c r="M92" s="221"/>
    </row>
    <row r="93" spans="1:13" x14ac:dyDescent="0.25">
      <c r="A93" s="155" t="s">
        <v>9</v>
      </c>
      <c r="B93" s="155" t="s">
        <v>10</v>
      </c>
      <c r="C93" s="385"/>
      <c r="D93" s="385"/>
      <c r="E93" s="385"/>
      <c r="F93" s="386"/>
      <c r="G93" s="156" t="s">
        <v>159</v>
      </c>
      <c r="H93" s="157" t="s">
        <v>93</v>
      </c>
      <c r="I93" s="157" t="s">
        <v>94</v>
      </c>
      <c r="J93" s="218" t="s">
        <v>261</v>
      </c>
      <c r="K93" s="157" t="s">
        <v>170</v>
      </c>
      <c r="L93" s="157" t="s">
        <v>158</v>
      </c>
      <c r="M93" s="218" t="s">
        <v>263</v>
      </c>
    </row>
    <row r="94" spans="1:13" ht="30" customHeight="1" x14ac:dyDescent="0.25">
      <c r="A94" s="401" t="s">
        <v>0</v>
      </c>
      <c r="B94" s="366" t="s">
        <v>11</v>
      </c>
      <c r="C94" s="326" t="s">
        <v>68</v>
      </c>
      <c r="D94" s="326"/>
      <c r="E94" s="326"/>
      <c r="F94" s="326"/>
      <c r="G94" s="440" t="s">
        <v>403</v>
      </c>
      <c r="H94" s="407">
        <v>627046685</v>
      </c>
      <c r="I94" s="407">
        <v>646764864</v>
      </c>
      <c r="J94" s="407">
        <v>644375275</v>
      </c>
      <c r="K94" s="407">
        <v>639539902</v>
      </c>
      <c r="L94" s="407">
        <v>646764864</v>
      </c>
      <c r="M94" s="407">
        <v>644375275</v>
      </c>
    </row>
    <row r="95" spans="1:13" ht="157.5" customHeight="1" x14ac:dyDescent="0.25">
      <c r="A95" s="429"/>
      <c r="B95" s="367"/>
      <c r="C95" s="425" t="s">
        <v>317</v>
      </c>
      <c r="D95" s="425"/>
      <c r="E95" s="425"/>
      <c r="F95" s="425"/>
      <c r="G95" s="441"/>
      <c r="H95" s="408"/>
      <c r="I95" s="408"/>
      <c r="J95" s="408"/>
      <c r="K95" s="408"/>
      <c r="L95" s="408"/>
      <c r="M95" s="408"/>
    </row>
    <row r="96" spans="1:13" ht="43.5" customHeight="1" x14ac:dyDescent="0.25">
      <c r="A96" s="402"/>
      <c r="B96" s="368"/>
      <c r="C96" s="375" t="s">
        <v>172</v>
      </c>
      <c r="D96" s="376"/>
      <c r="E96" s="376"/>
      <c r="F96" s="387"/>
      <c r="G96" s="146"/>
      <c r="H96" s="169">
        <f t="shared" ref="H96:M96" si="15">H94</f>
        <v>627046685</v>
      </c>
      <c r="I96" s="169">
        <f t="shared" si="15"/>
        <v>646764864</v>
      </c>
      <c r="J96" s="169">
        <f t="shared" si="15"/>
        <v>644375275</v>
      </c>
      <c r="K96" s="169">
        <f t="shared" si="15"/>
        <v>639539902</v>
      </c>
      <c r="L96" s="169">
        <f t="shared" si="15"/>
        <v>646764864</v>
      </c>
      <c r="M96" s="169">
        <f t="shared" si="15"/>
        <v>644375275</v>
      </c>
    </row>
    <row r="97" spans="1:13" ht="15" customHeight="1" x14ac:dyDescent="0.25">
      <c r="A97" s="213" t="s">
        <v>18</v>
      </c>
      <c r="B97" s="213" t="s">
        <v>2</v>
      </c>
      <c r="C97" s="290"/>
      <c r="D97" s="213" t="s">
        <v>19</v>
      </c>
      <c r="E97" s="213"/>
      <c r="F97" s="213" t="s">
        <v>42</v>
      </c>
      <c r="G97" s="214" t="s">
        <v>42</v>
      </c>
      <c r="H97" s="214" t="s">
        <v>48</v>
      </c>
      <c r="I97" s="215" t="s">
        <v>26</v>
      </c>
      <c r="J97" s="138"/>
      <c r="K97" s="91"/>
      <c r="L97" s="91"/>
      <c r="M97" s="91"/>
    </row>
    <row r="98" spans="1:13" x14ac:dyDescent="0.25">
      <c r="A98" s="399" t="s">
        <v>3</v>
      </c>
      <c r="B98" s="366" t="s">
        <v>98</v>
      </c>
      <c r="C98" s="366" t="s">
        <v>152</v>
      </c>
      <c r="D98" s="399" t="s">
        <v>4</v>
      </c>
      <c r="E98" s="139" t="s">
        <v>273</v>
      </c>
      <c r="F98" s="222" t="s">
        <v>99</v>
      </c>
      <c r="G98" s="222" t="s">
        <v>100</v>
      </c>
      <c r="H98" s="222" t="s">
        <v>95</v>
      </c>
      <c r="I98" s="419" t="s">
        <v>97</v>
      </c>
      <c r="J98" s="138"/>
      <c r="K98" s="91"/>
      <c r="L98" s="91"/>
      <c r="M98" s="91"/>
    </row>
    <row r="99" spans="1:13" ht="146.25" customHeight="1" x14ac:dyDescent="0.25">
      <c r="A99" s="400"/>
      <c r="B99" s="368"/>
      <c r="C99" s="368"/>
      <c r="D99" s="400"/>
      <c r="E99" s="139" t="s">
        <v>267</v>
      </c>
      <c r="F99" s="222" t="s">
        <v>99</v>
      </c>
      <c r="G99" s="222" t="s">
        <v>100</v>
      </c>
      <c r="H99" s="222" t="s">
        <v>105</v>
      </c>
      <c r="I99" s="406"/>
      <c r="J99" s="138"/>
      <c r="K99" s="91"/>
      <c r="L99" s="91"/>
      <c r="M99" s="91"/>
    </row>
    <row r="100" spans="1:13" x14ac:dyDescent="0.25">
      <c r="A100" s="399" t="s">
        <v>3</v>
      </c>
      <c r="B100" s="366" t="s">
        <v>318</v>
      </c>
      <c r="C100" s="366" t="s">
        <v>153</v>
      </c>
      <c r="D100" s="399" t="s">
        <v>4</v>
      </c>
      <c r="E100" s="139" t="s">
        <v>273</v>
      </c>
      <c r="F100" s="222" t="s">
        <v>103</v>
      </c>
      <c r="G100" s="222" t="s">
        <v>104</v>
      </c>
      <c r="H100" s="222" t="s">
        <v>95</v>
      </c>
      <c r="I100" s="419" t="s">
        <v>97</v>
      </c>
      <c r="J100" s="138"/>
      <c r="K100" s="91"/>
      <c r="L100" s="91"/>
      <c r="M100" s="91"/>
    </row>
    <row r="101" spans="1:13" ht="116.25" customHeight="1" x14ac:dyDescent="0.25">
      <c r="A101" s="400"/>
      <c r="B101" s="368"/>
      <c r="C101" s="368"/>
      <c r="D101" s="400"/>
      <c r="E101" s="139" t="s">
        <v>267</v>
      </c>
      <c r="F101" s="222" t="s">
        <v>103</v>
      </c>
      <c r="G101" s="222" t="s">
        <v>104</v>
      </c>
      <c r="H101" s="222" t="s">
        <v>278</v>
      </c>
      <c r="I101" s="406"/>
      <c r="J101" s="138"/>
      <c r="K101" s="91"/>
      <c r="L101" s="91"/>
      <c r="M101" s="91"/>
    </row>
    <row r="102" spans="1:13" x14ac:dyDescent="0.25">
      <c r="A102" s="399" t="s">
        <v>3</v>
      </c>
      <c r="B102" s="366" t="s">
        <v>101</v>
      </c>
      <c r="C102" s="366" t="s">
        <v>154</v>
      </c>
      <c r="D102" s="399" t="s">
        <v>4</v>
      </c>
      <c r="E102" s="139" t="s">
        <v>273</v>
      </c>
      <c r="F102" s="222" t="s">
        <v>106</v>
      </c>
      <c r="G102" s="222" t="s">
        <v>107</v>
      </c>
      <c r="H102" s="222" t="s">
        <v>95</v>
      </c>
      <c r="I102" s="419" t="s">
        <v>97</v>
      </c>
      <c r="J102" s="138"/>
      <c r="K102" s="91"/>
      <c r="L102" s="91"/>
      <c r="M102" s="91"/>
    </row>
    <row r="103" spans="1:13" ht="129" customHeight="1" x14ac:dyDescent="0.25">
      <c r="A103" s="400"/>
      <c r="B103" s="368"/>
      <c r="C103" s="368"/>
      <c r="D103" s="400"/>
      <c r="E103" s="139" t="s">
        <v>267</v>
      </c>
      <c r="F103" s="222" t="s">
        <v>319</v>
      </c>
      <c r="G103" s="222" t="s">
        <v>105</v>
      </c>
      <c r="H103" s="222" t="s">
        <v>107</v>
      </c>
      <c r="I103" s="406"/>
      <c r="J103" s="138"/>
      <c r="K103" s="91"/>
      <c r="L103" s="91"/>
      <c r="M103" s="91"/>
    </row>
    <row r="104" spans="1:13" x14ac:dyDescent="0.25">
      <c r="A104" s="399" t="s">
        <v>3</v>
      </c>
      <c r="B104" s="366" t="s">
        <v>108</v>
      </c>
      <c r="C104" s="366" t="s">
        <v>155</v>
      </c>
      <c r="D104" s="399" t="s">
        <v>4</v>
      </c>
      <c r="E104" s="139" t="s">
        <v>273</v>
      </c>
      <c r="F104" s="223" t="s">
        <v>102</v>
      </c>
      <c r="G104" s="223" t="s">
        <v>109</v>
      </c>
      <c r="H104" s="222" t="s">
        <v>95</v>
      </c>
      <c r="I104" s="419" t="s">
        <v>97</v>
      </c>
      <c r="J104" s="138"/>
      <c r="K104" s="91"/>
      <c r="L104" s="91"/>
      <c r="M104" s="91"/>
    </row>
    <row r="105" spans="1:13" ht="118.5" customHeight="1" x14ac:dyDescent="0.25">
      <c r="A105" s="400"/>
      <c r="B105" s="368"/>
      <c r="C105" s="368"/>
      <c r="D105" s="400"/>
      <c r="E105" s="139" t="s">
        <v>267</v>
      </c>
      <c r="F105" s="223" t="s">
        <v>102</v>
      </c>
      <c r="G105" s="223" t="s">
        <v>109</v>
      </c>
      <c r="H105" s="223" t="s">
        <v>103</v>
      </c>
      <c r="I105" s="406"/>
      <c r="J105" s="138"/>
      <c r="K105" s="91"/>
      <c r="L105" s="91"/>
      <c r="M105" s="91"/>
    </row>
    <row r="106" spans="1:13" x14ac:dyDescent="0.25">
      <c r="A106" s="148"/>
      <c r="B106" s="224"/>
      <c r="C106" s="225"/>
      <c r="D106" s="225"/>
      <c r="E106" s="225"/>
      <c r="F106" s="225"/>
      <c r="G106" s="225"/>
      <c r="H106" s="225"/>
      <c r="I106" s="225"/>
      <c r="J106" s="225"/>
      <c r="K106" s="91"/>
      <c r="L106" s="91"/>
      <c r="M106" s="91"/>
    </row>
    <row r="107" spans="1:13" x14ac:dyDescent="0.25">
      <c r="A107" s="86"/>
      <c r="B107" s="86"/>
      <c r="C107" s="369" t="s">
        <v>363</v>
      </c>
      <c r="D107" s="370"/>
      <c r="E107" s="370"/>
      <c r="F107" s="371"/>
      <c r="G107" s="178"/>
      <c r="H107" s="179">
        <f>H96+H83</f>
        <v>674780889</v>
      </c>
      <c r="I107" s="179">
        <f t="shared" ref="I107:M107" si="16">+I96+I83</f>
        <v>703027557</v>
      </c>
      <c r="J107" s="179">
        <f t="shared" si="16"/>
        <v>706994254</v>
      </c>
      <c r="K107" s="179">
        <f t="shared" si="16"/>
        <v>695785082</v>
      </c>
      <c r="L107" s="179">
        <f t="shared" si="16"/>
        <v>703027557</v>
      </c>
      <c r="M107" s="179">
        <f t="shared" si="16"/>
        <v>706994254</v>
      </c>
    </row>
    <row r="108" spans="1:13" x14ac:dyDescent="0.25">
      <c r="A108" s="86"/>
      <c r="B108" s="86"/>
      <c r="C108" s="372" t="s">
        <v>12</v>
      </c>
      <c r="D108" s="373"/>
      <c r="E108" s="373"/>
      <c r="F108" s="374"/>
      <c r="G108" s="216"/>
      <c r="H108" s="217">
        <f>H109-H107</f>
        <v>2208394449</v>
      </c>
      <c r="I108" s="217">
        <f>I109-I107</f>
        <v>2209922159</v>
      </c>
      <c r="J108" s="217">
        <f t="shared" ref="J108:M108" si="17">J109-J107</f>
        <v>2198555189</v>
      </c>
      <c r="K108" s="217">
        <f t="shared" si="17"/>
        <v>2212606411</v>
      </c>
      <c r="L108" s="217">
        <f t="shared" si="17"/>
        <v>2210455052</v>
      </c>
      <c r="M108" s="217">
        <f t="shared" si="17"/>
        <v>2198555189</v>
      </c>
    </row>
    <row r="109" spans="1:13" x14ac:dyDescent="0.25">
      <c r="A109" s="86"/>
      <c r="B109" s="86"/>
      <c r="C109" s="383" t="s">
        <v>17</v>
      </c>
      <c r="D109" s="383"/>
      <c r="E109" s="383"/>
      <c r="F109" s="383"/>
      <c r="G109" s="182"/>
      <c r="H109" s="198">
        <v>2883175338</v>
      </c>
      <c r="I109" s="198">
        <v>2912949716</v>
      </c>
      <c r="J109" s="198">
        <v>2905549443</v>
      </c>
      <c r="K109" s="198">
        <v>2908391493</v>
      </c>
      <c r="L109" s="198">
        <v>2913482609</v>
      </c>
      <c r="M109" s="198">
        <v>2905549443</v>
      </c>
    </row>
    <row r="110" spans="1:13" x14ac:dyDescent="0.25">
      <c r="A110" s="86"/>
      <c r="B110" s="86"/>
      <c r="C110" s="294"/>
      <c r="D110" s="294"/>
      <c r="E110" s="294"/>
      <c r="F110" s="294"/>
      <c r="G110" s="294"/>
      <c r="H110" s="296"/>
      <c r="I110" s="296"/>
      <c r="J110" s="296"/>
      <c r="K110" s="296"/>
      <c r="L110" s="296"/>
      <c r="M110" s="296"/>
    </row>
    <row r="111" spans="1:13" s="6" customFormat="1" x14ac:dyDescent="0.25">
      <c r="A111" s="228" t="s">
        <v>380</v>
      </c>
      <c r="B111" s="100"/>
      <c r="C111" s="226"/>
      <c r="D111" s="226"/>
      <c r="E111" s="226"/>
      <c r="F111" s="226"/>
      <c r="G111" s="226"/>
      <c r="H111" s="227"/>
      <c r="I111" s="227"/>
      <c r="J111" s="227"/>
      <c r="K111" s="100"/>
      <c r="L111" s="100"/>
      <c r="M111" s="100"/>
    </row>
    <row r="112" spans="1:13" s="6" customFormat="1" ht="75.75" customHeight="1" x14ac:dyDescent="0.25">
      <c r="A112" s="469" t="s">
        <v>364</v>
      </c>
      <c r="B112" s="469"/>
      <c r="C112" s="469"/>
      <c r="D112" s="469"/>
      <c r="E112" s="469"/>
      <c r="F112" s="469"/>
      <c r="G112" s="469"/>
      <c r="H112" s="469"/>
      <c r="I112" s="469"/>
      <c r="J112" s="469"/>
      <c r="K112" s="469"/>
      <c r="L112" s="469"/>
      <c r="M112" s="469"/>
    </row>
    <row r="113" spans="1:13" ht="31.5" customHeight="1" x14ac:dyDescent="0.25">
      <c r="A113" s="360" t="s">
        <v>123</v>
      </c>
      <c r="B113" s="361"/>
      <c r="C113" s="361"/>
      <c r="D113" s="361"/>
      <c r="E113" s="361"/>
      <c r="F113" s="361"/>
      <c r="G113" s="361"/>
      <c r="H113" s="361"/>
      <c r="I113" s="361"/>
      <c r="J113" s="361"/>
      <c r="K113" s="361"/>
      <c r="L113" s="361"/>
      <c r="M113" s="362"/>
    </row>
    <row r="114" spans="1:13" x14ac:dyDescent="0.25">
      <c r="A114" s="155" t="s">
        <v>9</v>
      </c>
      <c r="B114" s="155" t="s">
        <v>10</v>
      </c>
      <c r="C114" s="385"/>
      <c r="D114" s="385"/>
      <c r="E114" s="385"/>
      <c r="F114" s="386"/>
      <c r="G114" s="156" t="s">
        <v>159</v>
      </c>
      <c r="H114" s="157" t="s">
        <v>93</v>
      </c>
      <c r="I114" s="157" t="s">
        <v>94</v>
      </c>
      <c r="J114" s="218" t="s">
        <v>261</v>
      </c>
      <c r="K114" s="157" t="s">
        <v>170</v>
      </c>
      <c r="L114" s="157" t="s">
        <v>158</v>
      </c>
      <c r="M114" s="218" t="s">
        <v>263</v>
      </c>
    </row>
    <row r="115" spans="1:13" ht="27" customHeight="1" x14ac:dyDescent="0.25">
      <c r="A115" s="401" t="s">
        <v>0</v>
      </c>
      <c r="B115" s="366" t="s">
        <v>55</v>
      </c>
      <c r="C115" s="426" t="s">
        <v>71</v>
      </c>
      <c r="D115" s="426"/>
      <c r="E115" s="426"/>
      <c r="F115" s="426"/>
      <c r="G115" s="440" t="s">
        <v>404</v>
      </c>
      <c r="H115" s="409">
        <v>205115992</v>
      </c>
      <c r="I115" s="409">
        <v>205332614</v>
      </c>
      <c r="J115" s="409">
        <v>205345406</v>
      </c>
      <c r="K115" s="409">
        <f>205497986+337969</f>
        <v>205835955</v>
      </c>
      <c r="L115" s="409">
        <f>204810345+675937</f>
        <v>205486282</v>
      </c>
      <c r="M115" s="409">
        <f>204661252+684154</f>
        <v>205345406</v>
      </c>
    </row>
    <row r="116" spans="1:13" ht="187.5" customHeight="1" x14ac:dyDescent="0.25">
      <c r="A116" s="429"/>
      <c r="B116" s="367"/>
      <c r="C116" s="425" t="s">
        <v>333</v>
      </c>
      <c r="D116" s="425"/>
      <c r="E116" s="425"/>
      <c r="F116" s="425"/>
      <c r="G116" s="441"/>
      <c r="H116" s="410"/>
      <c r="I116" s="410"/>
      <c r="J116" s="410"/>
      <c r="K116" s="410"/>
      <c r="L116" s="410"/>
      <c r="M116" s="410"/>
    </row>
    <row r="117" spans="1:13" ht="43.5" customHeight="1" x14ac:dyDescent="0.25">
      <c r="A117" s="402"/>
      <c r="B117" s="368"/>
      <c r="C117" s="375" t="s">
        <v>172</v>
      </c>
      <c r="D117" s="376"/>
      <c r="E117" s="376"/>
      <c r="F117" s="387"/>
      <c r="G117" s="174"/>
      <c r="H117" s="169">
        <f t="shared" ref="H117:M117" si="18">H115</f>
        <v>205115992</v>
      </c>
      <c r="I117" s="169">
        <f t="shared" si="18"/>
        <v>205332614</v>
      </c>
      <c r="J117" s="169">
        <f t="shared" si="18"/>
        <v>205345406</v>
      </c>
      <c r="K117" s="169">
        <f t="shared" si="18"/>
        <v>205835955</v>
      </c>
      <c r="L117" s="169">
        <f t="shared" si="18"/>
        <v>205486282</v>
      </c>
      <c r="M117" s="169">
        <f t="shared" si="18"/>
        <v>205345406</v>
      </c>
    </row>
    <row r="118" spans="1:13" x14ac:dyDescent="0.25">
      <c r="A118" s="213" t="s">
        <v>18</v>
      </c>
      <c r="B118" s="213" t="s">
        <v>2</v>
      </c>
      <c r="C118" s="232" t="s">
        <v>5</v>
      </c>
      <c r="D118" s="213" t="s">
        <v>19</v>
      </c>
      <c r="E118" s="213"/>
      <c r="F118" s="213" t="s">
        <v>48</v>
      </c>
      <c r="G118" s="214" t="s">
        <v>96</v>
      </c>
      <c r="H118" s="214" t="s">
        <v>264</v>
      </c>
      <c r="I118" s="215" t="s">
        <v>26</v>
      </c>
      <c r="J118" s="138"/>
      <c r="K118" s="91"/>
      <c r="L118" s="91"/>
      <c r="M118" s="91"/>
    </row>
    <row r="119" spans="1:13" ht="29.25" customHeight="1" x14ac:dyDescent="0.25">
      <c r="A119" s="399" t="s">
        <v>7</v>
      </c>
      <c r="B119" s="366" t="s">
        <v>126</v>
      </c>
      <c r="C119" s="366" t="s">
        <v>279</v>
      </c>
      <c r="D119" s="312" t="s">
        <v>280</v>
      </c>
      <c r="E119" s="139" t="s">
        <v>265</v>
      </c>
      <c r="F119" s="229" t="s">
        <v>334</v>
      </c>
      <c r="G119" s="231" t="s">
        <v>335</v>
      </c>
      <c r="H119" s="222" t="s">
        <v>95</v>
      </c>
      <c r="I119" s="411" t="s">
        <v>284</v>
      </c>
      <c r="J119" s="138"/>
      <c r="K119" s="91"/>
      <c r="L119" s="91"/>
      <c r="M119" s="91"/>
    </row>
    <row r="120" spans="1:13" ht="33" customHeight="1" x14ac:dyDescent="0.25">
      <c r="A120" s="400"/>
      <c r="B120" s="368"/>
      <c r="C120" s="368"/>
      <c r="D120" s="313"/>
      <c r="E120" s="139" t="s">
        <v>267</v>
      </c>
      <c r="F120" s="67" t="s">
        <v>281</v>
      </c>
      <c r="G120" s="67" t="s">
        <v>281</v>
      </c>
      <c r="H120" s="67" t="s">
        <v>281</v>
      </c>
      <c r="I120" s="412"/>
      <c r="J120" s="138"/>
      <c r="K120" s="91"/>
      <c r="L120" s="91"/>
      <c r="M120" s="91"/>
    </row>
    <row r="121" spans="1:13" ht="37.5" customHeight="1" x14ac:dyDescent="0.25">
      <c r="A121" s="399" t="s">
        <v>7</v>
      </c>
      <c r="B121" s="366" t="s">
        <v>127</v>
      </c>
      <c r="C121" s="366" t="s">
        <v>282</v>
      </c>
      <c r="D121" s="312" t="s">
        <v>128</v>
      </c>
      <c r="E121" s="139" t="s">
        <v>265</v>
      </c>
      <c r="F121" s="67" t="s">
        <v>336</v>
      </c>
      <c r="G121" s="67" t="s">
        <v>129</v>
      </c>
      <c r="H121" s="222" t="s">
        <v>95</v>
      </c>
      <c r="I121" s="411" t="s">
        <v>284</v>
      </c>
      <c r="J121" s="138"/>
      <c r="K121" s="91"/>
      <c r="L121" s="91"/>
      <c r="M121" s="91"/>
    </row>
    <row r="122" spans="1:13" x14ac:dyDescent="0.25">
      <c r="A122" s="400"/>
      <c r="B122" s="368"/>
      <c r="C122" s="368"/>
      <c r="D122" s="313"/>
      <c r="E122" s="139" t="s">
        <v>267</v>
      </c>
      <c r="F122" s="67" t="s">
        <v>337</v>
      </c>
      <c r="G122" s="67" t="s">
        <v>337</v>
      </c>
      <c r="H122" s="67" t="s">
        <v>337</v>
      </c>
      <c r="I122" s="412"/>
      <c r="J122" s="138"/>
      <c r="K122" s="91"/>
      <c r="L122" s="91"/>
      <c r="M122" s="91"/>
    </row>
    <row r="123" spans="1:13" ht="37.5" customHeight="1" x14ac:dyDescent="0.25">
      <c r="A123" s="399" t="s">
        <v>7</v>
      </c>
      <c r="B123" s="366" t="s">
        <v>130</v>
      </c>
      <c r="C123" s="366" t="s">
        <v>338</v>
      </c>
      <c r="D123" s="312" t="s">
        <v>131</v>
      </c>
      <c r="E123" s="139" t="s">
        <v>265</v>
      </c>
      <c r="F123" s="67" t="s">
        <v>132</v>
      </c>
      <c r="G123" s="67" t="s">
        <v>133</v>
      </c>
      <c r="H123" s="222" t="s">
        <v>95</v>
      </c>
      <c r="I123" s="411" t="s">
        <v>125</v>
      </c>
      <c r="J123" s="138"/>
      <c r="K123" s="91"/>
      <c r="L123" s="91"/>
      <c r="M123" s="91"/>
    </row>
    <row r="124" spans="1:13" x14ac:dyDescent="0.25">
      <c r="A124" s="400"/>
      <c r="B124" s="368"/>
      <c r="C124" s="368"/>
      <c r="D124" s="313"/>
      <c r="E124" s="139" t="s">
        <v>267</v>
      </c>
      <c r="F124" s="67" t="s">
        <v>283</v>
      </c>
      <c r="G124" s="67" t="s">
        <v>283</v>
      </c>
      <c r="H124" s="67" t="s">
        <v>283</v>
      </c>
      <c r="I124" s="412"/>
      <c r="J124" s="138"/>
      <c r="K124" s="91"/>
      <c r="L124" s="91"/>
      <c r="M124" s="91"/>
    </row>
    <row r="125" spans="1:13" x14ac:dyDescent="0.25">
      <c r="A125" s="399" t="s">
        <v>7</v>
      </c>
      <c r="B125" s="366" t="s">
        <v>285</v>
      </c>
      <c r="C125" s="366" t="s">
        <v>124</v>
      </c>
      <c r="D125" s="463" t="s">
        <v>286</v>
      </c>
      <c r="E125" s="139" t="s">
        <v>265</v>
      </c>
      <c r="F125" s="230" t="s">
        <v>82</v>
      </c>
      <c r="G125" s="230" t="s">
        <v>82</v>
      </c>
      <c r="H125" s="222" t="s">
        <v>95</v>
      </c>
      <c r="I125" s="411" t="s">
        <v>125</v>
      </c>
      <c r="J125" s="138"/>
      <c r="K125" s="91"/>
      <c r="L125" s="91"/>
      <c r="M125" s="91"/>
    </row>
    <row r="126" spans="1:13" ht="81.75" customHeight="1" x14ac:dyDescent="0.25">
      <c r="A126" s="400"/>
      <c r="B126" s="368"/>
      <c r="C126" s="368"/>
      <c r="D126" s="464"/>
      <c r="E126" s="139" t="s">
        <v>267</v>
      </c>
      <c r="F126" s="67" t="s">
        <v>287</v>
      </c>
      <c r="G126" s="67" t="s">
        <v>287</v>
      </c>
      <c r="H126" s="67" t="s">
        <v>287</v>
      </c>
      <c r="I126" s="412"/>
      <c r="J126" s="138"/>
      <c r="K126" s="91"/>
      <c r="L126" s="91"/>
      <c r="M126" s="91"/>
    </row>
    <row r="127" spans="1:13" x14ac:dyDescent="0.25">
      <c r="A127" s="155" t="s">
        <v>9</v>
      </c>
      <c r="B127" s="155" t="s">
        <v>10</v>
      </c>
      <c r="C127" s="384" t="s">
        <v>357</v>
      </c>
      <c r="D127" s="385"/>
      <c r="E127" s="385"/>
      <c r="F127" s="386"/>
      <c r="G127" s="156" t="s">
        <v>159</v>
      </c>
      <c r="H127" s="157" t="s">
        <v>168</v>
      </c>
      <c r="I127" s="157" t="s">
        <v>94</v>
      </c>
      <c r="J127" s="218" t="s">
        <v>288</v>
      </c>
      <c r="K127" s="157" t="s">
        <v>157</v>
      </c>
      <c r="L127" s="157" t="s">
        <v>158</v>
      </c>
      <c r="M127" s="218" t="s">
        <v>263</v>
      </c>
    </row>
    <row r="128" spans="1:13" ht="31.5" customHeight="1" x14ac:dyDescent="0.25">
      <c r="A128" s="401" t="s">
        <v>0</v>
      </c>
      <c r="B128" s="366" t="s">
        <v>55</v>
      </c>
      <c r="C128" s="426" t="s">
        <v>72</v>
      </c>
      <c r="D128" s="426"/>
      <c r="E128" s="426"/>
      <c r="F128" s="426"/>
      <c r="G128" s="440" t="s">
        <v>405</v>
      </c>
      <c r="H128" s="397">
        <v>12771874</v>
      </c>
      <c r="I128" s="397">
        <v>12782340</v>
      </c>
      <c r="J128" s="397">
        <v>12780685</v>
      </c>
      <c r="K128" s="397">
        <v>12787456</v>
      </c>
      <c r="L128" s="397">
        <v>12788691</v>
      </c>
      <c r="M128" s="397">
        <v>12780685</v>
      </c>
    </row>
    <row r="129" spans="1:13" ht="139.5" customHeight="1" x14ac:dyDescent="0.25">
      <c r="A129" s="429"/>
      <c r="B129" s="367"/>
      <c r="C129" s="425" t="s">
        <v>339</v>
      </c>
      <c r="D129" s="425"/>
      <c r="E129" s="425"/>
      <c r="F129" s="425"/>
      <c r="G129" s="441"/>
      <c r="H129" s="398"/>
      <c r="I129" s="398"/>
      <c r="J129" s="398"/>
      <c r="K129" s="398"/>
      <c r="L129" s="398"/>
      <c r="M129" s="398"/>
    </row>
    <row r="130" spans="1:13" ht="102" x14ac:dyDescent="0.25">
      <c r="A130" s="429"/>
      <c r="B130" s="367"/>
      <c r="C130" s="425"/>
      <c r="D130" s="425"/>
      <c r="E130" s="425"/>
      <c r="F130" s="425"/>
      <c r="G130" s="196" t="s">
        <v>406</v>
      </c>
      <c r="H130" s="63">
        <v>49788238</v>
      </c>
      <c r="I130" s="63">
        <v>49858464</v>
      </c>
      <c r="J130" s="63">
        <v>49811630</v>
      </c>
      <c r="K130" s="63">
        <v>49876538</v>
      </c>
      <c r="L130" s="63">
        <v>49909565</v>
      </c>
      <c r="M130" s="63">
        <v>49811630</v>
      </c>
    </row>
    <row r="131" spans="1:13" x14ac:dyDescent="0.25">
      <c r="A131" s="402"/>
      <c r="B131" s="368"/>
      <c r="C131" s="375" t="s">
        <v>172</v>
      </c>
      <c r="D131" s="376"/>
      <c r="E131" s="376"/>
      <c r="F131" s="387"/>
      <c r="G131" s="146"/>
      <c r="H131" s="169">
        <f t="shared" ref="H131:M131" si="19">SUM(H128:H130)</f>
        <v>62560112</v>
      </c>
      <c r="I131" s="169">
        <f t="shared" si="19"/>
        <v>62640804</v>
      </c>
      <c r="J131" s="169">
        <f t="shared" si="19"/>
        <v>62592315</v>
      </c>
      <c r="K131" s="169">
        <f t="shared" si="19"/>
        <v>62663994</v>
      </c>
      <c r="L131" s="169">
        <f t="shared" si="19"/>
        <v>62698256</v>
      </c>
      <c r="M131" s="169">
        <f t="shared" si="19"/>
        <v>62592315</v>
      </c>
    </row>
    <row r="132" spans="1:13" ht="15" customHeight="1" x14ac:dyDescent="0.25">
      <c r="A132" s="213" t="s">
        <v>18</v>
      </c>
      <c r="B132" s="213" t="s">
        <v>2</v>
      </c>
      <c r="C132" s="232" t="s">
        <v>5</v>
      </c>
      <c r="D132" s="213" t="s">
        <v>19</v>
      </c>
      <c r="E132" s="213"/>
      <c r="F132" s="213" t="s">
        <v>48</v>
      </c>
      <c r="G132" s="214" t="s">
        <v>96</v>
      </c>
      <c r="H132" s="214" t="s">
        <v>264</v>
      </c>
      <c r="I132" s="215" t="s">
        <v>26</v>
      </c>
      <c r="J132" s="91"/>
      <c r="K132" s="91"/>
      <c r="L132" s="91"/>
      <c r="M132" s="91"/>
    </row>
    <row r="133" spans="1:13" x14ac:dyDescent="0.25">
      <c r="A133" s="399" t="s">
        <v>7</v>
      </c>
      <c r="B133" s="366" t="s">
        <v>135</v>
      </c>
      <c r="C133" s="401" t="s">
        <v>136</v>
      </c>
      <c r="D133" s="403" t="s">
        <v>6</v>
      </c>
      <c r="E133" s="139" t="s">
        <v>265</v>
      </c>
      <c r="F133" s="230" t="s">
        <v>289</v>
      </c>
      <c r="G133" s="230" t="s">
        <v>289</v>
      </c>
      <c r="H133" s="222" t="s">
        <v>95</v>
      </c>
      <c r="I133" s="405" t="s">
        <v>134</v>
      </c>
      <c r="J133" s="91"/>
      <c r="K133" s="91"/>
      <c r="L133" s="91"/>
      <c r="M133" s="91"/>
    </row>
    <row r="134" spans="1:13" ht="45" customHeight="1" x14ac:dyDescent="0.25">
      <c r="A134" s="400"/>
      <c r="B134" s="368"/>
      <c r="C134" s="402"/>
      <c r="D134" s="404"/>
      <c r="E134" s="139" t="s">
        <v>267</v>
      </c>
      <c r="F134" s="230" t="s">
        <v>289</v>
      </c>
      <c r="G134" s="230" t="s">
        <v>289</v>
      </c>
      <c r="H134" s="230" t="s">
        <v>289</v>
      </c>
      <c r="I134" s="406"/>
      <c r="J134" s="91"/>
      <c r="K134" s="91"/>
      <c r="L134" s="91"/>
      <c r="M134" s="91"/>
    </row>
    <row r="135" spans="1:13" x14ac:dyDescent="0.25">
      <c r="A135" s="399" t="s">
        <v>3</v>
      </c>
      <c r="B135" s="366" t="s">
        <v>187</v>
      </c>
      <c r="C135" s="401" t="s">
        <v>156</v>
      </c>
      <c r="D135" s="403" t="s">
        <v>4</v>
      </c>
      <c r="E135" s="139" t="s">
        <v>265</v>
      </c>
      <c r="F135" s="230" t="s">
        <v>290</v>
      </c>
      <c r="G135" s="230" t="s">
        <v>291</v>
      </c>
      <c r="H135" s="222" t="s">
        <v>95</v>
      </c>
      <c r="I135" s="405" t="s">
        <v>134</v>
      </c>
      <c r="J135" s="91"/>
      <c r="K135" s="91"/>
      <c r="L135" s="91"/>
      <c r="M135" s="91"/>
    </row>
    <row r="136" spans="1:13" ht="37.5" customHeight="1" x14ac:dyDescent="0.25">
      <c r="A136" s="400"/>
      <c r="B136" s="368"/>
      <c r="C136" s="402"/>
      <c r="D136" s="404"/>
      <c r="E136" s="139" t="s">
        <v>267</v>
      </c>
      <c r="F136" s="230" t="s">
        <v>292</v>
      </c>
      <c r="G136" s="230" t="s">
        <v>292</v>
      </c>
      <c r="H136" s="230" t="s">
        <v>292</v>
      </c>
      <c r="I136" s="406"/>
      <c r="J136" s="91"/>
      <c r="K136" s="91"/>
      <c r="L136" s="91"/>
      <c r="M136" s="91"/>
    </row>
    <row r="137" spans="1:13" x14ac:dyDescent="0.25">
      <c r="A137" s="399" t="s">
        <v>3</v>
      </c>
      <c r="B137" s="366" t="s">
        <v>372</v>
      </c>
      <c r="C137" s="401" t="s">
        <v>373</v>
      </c>
      <c r="D137" s="403" t="s">
        <v>4</v>
      </c>
      <c r="E137" s="139" t="s">
        <v>265</v>
      </c>
      <c r="F137" s="230" t="s">
        <v>82</v>
      </c>
      <c r="G137" s="230" t="s">
        <v>82</v>
      </c>
      <c r="H137" s="230"/>
      <c r="I137" s="405" t="s">
        <v>134</v>
      </c>
      <c r="J137" s="91"/>
      <c r="K137" s="91"/>
      <c r="L137" s="91"/>
      <c r="M137" s="91"/>
    </row>
    <row r="138" spans="1:13" ht="35.25" customHeight="1" x14ac:dyDescent="0.25">
      <c r="A138" s="400"/>
      <c r="B138" s="368"/>
      <c r="C138" s="402"/>
      <c r="D138" s="404"/>
      <c r="E138" s="139" t="s">
        <v>267</v>
      </c>
      <c r="F138" s="230" t="s">
        <v>374</v>
      </c>
      <c r="G138" s="230" t="s">
        <v>374</v>
      </c>
      <c r="H138" s="230" t="s">
        <v>374</v>
      </c>
      <c r="I138" s="406"/>
      <c r="J138" s="91"/>
      <c r="K138" s="91"/>
      <c r="L138" s="91"/>
      <c r="M138" s="91"/>
    </row>
    <row r="139" spans="1:13" ht="17.25" customHeight="1" x14ac:dyDescent="0.25">
      <c r="A139" s="209"/>
      <c r="B139" s="467"/>
      <c r="C139" s="219"/>
      <c r="D139" s="470"/>
      <c r="E139" s="471"/>
      <c r="F139" s="472"/>
      <c r="G139" s="230"/>
      <c r="H139" s="230"/>
      <c r="I139" s="219"/>
      <c r="J139" s="91"/>
      <c r="K139" s="91"/>
      <c r="L139" s="91"/>
      <c r="M139" s="91"/>
    </row>
    <row r="140" spans="1:13" x14ac:dyDescent="0.25">
      <c r="A140" s="220"/>
      <c r="B140" s="220"/>
      <c r="C140" s="369" t="s">
        <v>365</v>
      </c>
      <c r="D140" s="370"/>
      <c r="E140" s="370"/>
      <c r="F140" s="371"/>
      <c r="G140" s="178"/>
      <c r="H140" s="233">
        <f t="shared" ref="H140:M140" si="20">+H131+H117</f>
        <v>267676104</v>
      </c>
      <c r="I140" s="233">
        <f t="shared" si="20"/>
        <v>267973418</v>
      </c>
      <c r="J140" s="233">
        <f t="shared" si="20"/>
        <v>267937721</v>
      </c>
      <c r="K140" s="233">
        <f t="shared" si="20"/>
        <v>268499949</v>
      </c>
      <c r="L140" s="233">
        <f t="shared" si="20"/>
        <v>268184538</v>
      </c>
      <c r="M140" s="233">
        <f t="shared" si="20"/>
        <v>267937721</v>
      </c>
    </row>
    <row r="141" spans="1:13" x14ac:dyDescent="0.25">
      <c r="A141" s="220"/>
      <c r="B141" s="220"/>
      <c r="C141" s="372" t="s">
        <v>12</v>
      </c>
      <c r="D141" s="373"/>
      <c r="E141" s="373"/>
      <c r="F141" s="374"/>
      <c r="G141" s="216"/>
      <c r="H141" s="234">
        <f>H142-H140</f>
        <v>4770866</v>
      </c>
      <c r="I141" s="234">
        <f t="shared" ref="I141:M141" si="21">I142-I140</f>
        <v>4904100</v>
      </c>
      <c r="J141" s="234">
        <f t="shared" si="21"/>
        <v>4903232</v>
      </c>
      <c r="K141" s="234">
        <f t="shared" si="21"/>
        <v>4776794</v>
      </c>
      <c r="L141" s="234">
        <f t="shared" si="21"/>
        <v>4908817</v>
      </c>
      <c r="M141" s="234">
        <f t="shared" si="21"/>
        <v>4903232</v>
      </c>
    </row>
    <row r="142" spans="1:13" x14ac:dyDescent="0.25">
      <c r="A142" s="220"/>
      <c r="B142" s="220"/>
      <c r="C142" s="355" t="s">
        <v>16</v>
      </c>
      <c r="D142" s="356"/>
      <c r="E142" s="356"/>
      <c r="F142" s="357"/>
      <c r="G142" s="182"/>
      <c r="H142" s="198">
        <v>272446970</v>
      </c>
      <c r="I142" s="198">
        <v>272877518</v>
      </c>
      <c r="J142" s="198">
        <v>272840953</v>
      </c>
      <c r="K142" s="198">
        <v>273276743</v>
      </c>
      <c r="L142" s="198">
        <v>273093355</v>
      </c>
      <c r="M142" s="198">
        <v>272840953</v>
      </c>
    </row>
    <row r="143" spans="1:13" x14ac:dyDescent="0.25">
      <c r="A143" s="220"/>
      <c r="B143" s="220"/>
      <c r="C143" s="294"/>
      <c r="D143" s="294"/>
      <c r="E143" s="294"/>
      <c r="F143" s="294"/>
      <c r="G143" s="294"/>
      <c r="H143" s="296"/>
      <c r="I143" s="296"/>
      <c r="J143" s="296"/>
      <c r="K143" s="296"/>
      <c r="L143" s="296"/>
      <c r="M143" s="296"/>
    </row>
    <row r="144" spans="1:13" ht="18" x14ac:dyDescent="0.25">
      <c r="A144" s="166"/>
      <c r="B144" s="166"/>
      <c r="C144" s="167"/>
      <c r="D144" s="167"/>
      <c r="E144" s="167"/>
      <c r="F144" s="167"/>
      <c r="G144" s="167"/>
      <c r="H144" s="168"/>
      <c r="I144" s="168"/>
      <c r="J144" s="168"/>
      <c r="K144" s="154"/>
      <c r="L144" s="154"/>
      <c r="M144" s="154"/>
    </row>
    <row r="145" spans="1:14" x14ac:dyDescent="0.25">
      <c r="A145" s="228" t="s">
        <v>380</v>
      </c>
      <c r="B145" s="154"/>
      <c r="C145" s="167"/>
      <c r="D145" s="167"/>
      <c r="E145" s="167"/>
      <c r="F145" s="167"/>
      <c r="G145" s="167"/>
      <c r="H145" s="168"/>
      <c r="I145" s="168"/>
      <c r="J145" s="168"/>
      <c r="K145" s="154"/>
      <c r="L145" s="154"/>
      <c r="M145" s="154"/>
    </row>
    <row r="146" spans="1:14" ht="75.75" customHeight="1" x14ac:dyDescent="0.25">
      <c r="A146" s="358" t="s">
        <v>366</v>
      </c>
      <c r="B146" s="358"/>
      <c r="C146" s="358"/>
      <c r="D146" s="358"/>
      <c r="E146" s="358"/>
      <c r="F146" s="358"/>
      <c r="G146" s="358"/>
      <c r="H146" s="358"/>
      <c r="I146" s="358"/>
      <c r="J146" s="358"/>
      <c r="K146" s="358"/>
      <c r="L146" s="358"/>
      <c r="M146" s="358"/>
      <c r="N146" s="358"/>
    </row>
    <row r="147" spans="1:14" ht="39" customHeight="1" x14ac:dyDescent="0.25">
      <c r="A147" s="359" t="s">
        <v>408</v>
      </c>
      <c r="B147" s="359"/>
      <c r="C147" s="359"/>
      <c r="D147" s="359"/>
      <c r="E147" s="359"/>
      <c r="F147" s="359"/>
      <c r="G147" s="359"/>
      <c r="H147" s="359"/>
      <c r="I147" s="359"/>
      <c r="J147" s="359"/>
      <c r="K147" s="359"/>
      <c r="L147" s="359"/>
      <c r="M147" s="359"/>
      <c r="N147" s="359"/>
    </row>
    <row r="148" spans="1:14" x14ac:dyDescent="0.25">
      <c r="A148" s="237" t="s">
        <v>9</v>
      </c>
      <c r="B148" s="202" t="s">
        <v>10</v>
      </c>
      <c r="C148" s="261" t="s">
        <v>357</v>
      </c>
      <c r="D148" s="262"/>
      <c r="E148" s="262"/>
      <c r="F148" s="262"/>
      <c r="G148" s="156" t="s">
        <v>159</v>
      </c>
      <c r="H148" s="238"/>
      <c r="I148" s="238" t="s">
        <v>381</v>
      </c>
      <c r="J148" s="238" t="s">
        <v>382</v>
      </c>
      <c r="K148" s="238" t="s">
        <v>383</v>
      </c>
      <c r="L148" s="239" t="s">
        <v>170</v>
      </c>
      <c r="M148" s="239" t="s">
        <v>158</v>
      </c>
      <c r="N148" s="240" t="s">
        <v>263</v>
      </c>
    </row>
    <row r="149" spans="1:14" ht="21" customHeight="1" x14ac:dyDescent="0.25">
      <c r="A149" s="363" t="s">
        <v>0</v>
      </c>
      <c r="B149" s="366" t="s">
        <v>193</v>
      </c>
      <c r="C149" s="459" t="s">
        <v>194</v>
      </c>
      <c r="D149" s="459"/>
      <c r="E149" s="459"/>
      <c r="F149" s="459"/>
      <c r="G149" s="241"/>
      <c r="H149" s="401" t="s">
        <v>303</v>
      </c>
      <c r="I149" s="456">
        <v>470698309</v>
      </c>
      <c r="J149" s="456">
        <v>470698309</v>
      </c>
      <c r="K149" s="456">
        <v>470698309</v>
      </c>
      <c r="L149" s="413">
        <v>470698309</v>
      </c>
      <c r="M149" s="413">
        <v>470698309</v>
      </c>
      <c r="N149" s="422">
        <v>470698309</v>
      </c>
    </row>
    <row r="150" spans="1:14" ht="51" x14ac:dyDescent="0.25">
      <c r="A150" s="364"/>
      <c r="B150" s="367"/>
      <c r="C150" s="462" t="s">
        <v>195</v>
      </c>
      <c r="D150" s="462"/>
      <c r="E150" s="462"/>
      <c r="F150" s="462"/>
      <c r="G150" s="242" t="s">
        <v>409</v>
      </c>
      <c r="H150" s="429"/>
      <c r="I150" s="457"/>
      <c r="J150" s="457"/>
      <c r="K150" s="457"/>
      <c r="L150" s="414"/>
      <c r="M150" s="414"/>
      <c r="N150" s="423"/>
    </row>
    <row r="151" spans="1:14" ht="38.25" x14ac:dyDescent="0.25">
      <c r="A151" s="364"/>
      <c r="B151" s="367"/>
      <c r="C151" s="462"/>
      <c r="D151" s="462"/>
      <c r="E151" s="462"/>
      <c r="F151" s="462"/>
      <c r="G151" s="242" t="s">
        <v>410</v>
      </c>
      <c r="H151" s="402"/>
      <c r="I151" s="458"/>
      <c r="J151" s="458"/>
      <c r="K151" s="458"/>
      <c r="L151" s="415"/>
      <c r="M151" s="415"/>
      <c r="N151" s="424"/>
    </row>
    <row r="152" spans="1:14" x14ac:dyDescent="0.25">
      <c r="A152" s="365"/>
      <c r="B152" s="368"/>
      <c r="C152" s="375" t="s">
        <v>358</v>
      </c>
      <c r="D152" s="376"/>
      <c r="E152" s="376"/>
      <c r="F152" s="376"/>
      <c r="G152" s="173"/>
      <c r="H152" s="263"/>
      <c r="I152" s="263">
        <f>+I149</f>
        <v>470698309</v>
      </c>
      <c r="J152" s="263">
        <f>+J149</f>
        <v>470698309</v>
      </c>
      <c r="K152" s="263">
        <f>+K149</f>
        <v>470698309</v>
      </c>
      <c r="L152" s="243">
        <f t="shared" ref="L152:N152" si="22">+L149</f>
        <v>470698309</v>
      </c>
      <c r="M152" s="243">
        <f t="shared" si="22"/>
        <v>470698309</v>
      </c>
      <c r="N152" s="244">
        <f t="shared" si="22"/>
        <v>470698309</v>
      </c>
    </row>
    <row r="153" spans="1:14" ht="15.75" customHeight="1" x14ac:dyDescent="0.25">
      <c r="A153" s="264" t="s">
        <v>18</v>
      </c>
      <c r="B153" s="265" t="s">
        <v>2</v>
      </c>
      <c r="C153" s="291"/>
      <c r="D153" s="265" t="s">
        <v>19</v>
      </c>
      <c r="E153" s="245"/>
      <c r="F153" s="213" t="s">
        <v>48</v>
      </c>
      <c r="G153" s="214" t="s">
        <v>96</v>
      </c>
      <c r="H153" s="214" t="s">
        <v>264</v>
      </c>
      <c r="I153" s="266" t="s">
        <v>26</v>
      </c>
      <c r="J153" s="138"/>
      <c r="K153" s="91"/>
      <c r="L153" s="246"/>
      <c r="M153" s="246"/>
      <c r="N153" s="247"/>
    </row>
    <row r="154" spans="1:14" ht="63.75" x14ac:dyDescent="0.25">
      <c r="A154" s="248" t="s">
        <v>7</v>
      </c>
      <c r="B154" s="68" t="s">
        <v>413</v>
      </c>
      <c r="C154" s="67" t="s">
        <v>375</v>
      </c>
      <c r="D154" s="67" t="s">
        <v>376</v>
      </c>
      <c r="E154" s="245"/>
      <c r="F154" s="249">
        <v>125000</v>
      </c>
      <c r="G154" s="249">
        <v>125000</v>
      </c>
      <c r="H154" s="249">
        <v>125000</v>
      </c>
      <c r="I154" s="267" t="s">
        <v>377</v>
      </c>
      <c r="J154" s="138"/>
      <c r="K154" s="91"/>
      <c r="L154" s="246"/>
      <c r="M154" s="246"/>
      <c r="N154" s="247"/>
    </row>
    <row r="155" spans="1:14" ht="63.75" x14ac:dyDescent="0.25">
      <c r="A155" s="248" t="s">
        <v>7</v>
      </c>
      <c r="B155" s="68" t="s">
        <v>414</v>
      </c>
      <c r="C155" s="67" t="s">
        <v>196</v>
      </c>
      <c r="D155" s="67" t="s">
        <v>197</v>
      </c>
      <c r="E155" s="250"/>
      <c r="F155" s="249">
        <v>235000</v>
      </c>
      <c r="G155" s="249">
        <v>235000</v>
      </c>
      <c r="H155" s="249">
        <v>235000</v>
      </c>
      <c r="I155" s="267" t="s">
        <v>202</v>
      </c>
      <c r="J155" s="138"/>
      <c r="K155" s="91"/>
      <c r="L155" s="246"/>
      <c r="M155" s="246"/>
      <c r="N155" s="247"/>
    </row>
    <row r="156" spans="1:14" ht="63.75" x14ac:dyDescent="0.25">
      <c r="A156" s="248" t="s">
        <v>7</v>
      </c>
      <c r="B156" s="68" t="s">
        <v>412</v>
      </c>
      <c r="C156" s="67" t="s">
        <v>198</v>
      </c>
      <c r="D156" s="67" t="s">
        <v>199</v>
      </c>
      <c r="E156" s="245"/>
      <c r="F156" s="249">
        <v>2300000</v>
      </c>
      <c r="G156" s="249">
        <v>2300000</v>
      </c>
      <c r="H156" s="249">
        <v>2300000</v>
      </c>
      <c r="I156" s="267" t="s">
        <v>203</v>
      </c>
      <c r="J156" s="138"/>
      <c r="K156" s="91"/>
      <c r="L156" s="246"/>
      <c r="M156" s="246"/>
      <c r="N156" s="247"/>
    </row>
    <row r="157" spans="1:14" ht="115.5" thickBot="1" x14ac:dyDescent="0.3">
      <c r="A157" s="251" t="s">
        <v>7</v>
      </c>
      <c r="B157" s="269" t="s">
        <v>415</v>
      </c>
      <c r="C157" s="252" t="s">
        <v>200</v>
      </c>
      <c r="D157" s="252" t="s">
        <v>201</v>
      </c>
      <c r="E157" s="253"/>
      <c r="F157" s="254">
        <v>110000</v>
      </c>
      <c r="G157" s="254">
        <v>110000</v>
      </c>
      <c r="H157" s="254">
        <v>110000</v>
      </c>
      <c r="I157" s="268" t="s">
        <v>204</v>
      </c>
      <c r="J157" s="138"/>
      <c r="K157" s="91"/>
      <c r="L157" s="246"/>
      <c r="M157" s="246"/>
      <c r="N157" s="247"/>
    </row>
    <row r="158" spans="1:14" ht="15.75" thickBot="1" x14ac:dyDescent="0.3">
      <c r="A158" s="208"/>
      <c r="B158" s="482"/>
      <c r="C158" s="483"/>
      <c r="D158" s="208"/>
      <c r="E158" s="484"/>
      <c r="F158" s="485"/>
      <c r="G158" s="485"/>
      <c r="H158" s="485"/>
      <c r="I158" s="486"/>
      <c r="J158" s="138"/>
      <c r="K158" s="487"/>
      <c r="L158" s="488"/>
      <c r="M158" s="488"/>
      <c r="N158" s="489"/>
    </row>
    <row r="159" spans="1:14" x14ac:dyDescent="0.25">
      <c r="A159" s="255"/>
      <c r="B159" s="255"/>
      <c r="C159" s="377" t="s">
        <v>367</v>
      </c>
      <c r="D159" s="378"/>
      <c r="E159" s="379"/>
      <c r="F159" s="179"/>
      <c r="G159" s="179"/>
      <c r="H159" s="179"/>
      <c r="I159" s="179">
        <f>+I152</f>
        <v>470698309</v>
      </c>
      <c r="J159" s="179">
        <f>+J152</f>
        <v>470698309</v>
      </c>
      <c r="K159" s="270">
        <f>+K152</f>
        <v>470698309</v>
      </c>
      <c r="L159" s="256">
        <f t="shared" ref="L159:N159" si="23">+L152</f>
        <v>470698309</v>
      </c>
      <c r="M159" s="256">
        <f t="shared" si="23"/>
        <v>470698309</v>
      </c>
      <c r="N159" s="257">
        <f t="shared" si="23"/>
        <v>470698309</v>
      </c>
    </row>
    <row r="160" spans="1:14" x14ac:dyDescent="0.25">
      <c r="B160" s="255"/>
      <c r="C160" s="372" t="s">
        <v>188</v>
      </c>
      <c r="D160" s="373"/>
      <c r="E160" s="374"/>
      <c r="F160" s="217"/>
      <c r="G160" s="217"/>
      <c r="H160" s="217"/>
      <c r="I160" s="217"/>
      <c r="J160" s="217"/>
      <c r="K160" s="271"/>
      <c r="L160" s="258"/>
      <c r="M160" s="258"/>
      <c r="N160" s="247"/>
    </row>
    <row r="161" spans="1:14" x14ac:dyDescent="0.25">
      <c r="A161" s="192"/>
      <c r="B161" s="255"/>
      <c r="C161" s="355" t="s">
        <v>189</v>
      </c>
      <c r="D161" s="356"/>
      <c r="E161" s="357"/>
      <c r="F161" s="198"/>
      <c r="G161" s="198"/>
      <c r="H161" s="198"/>
      <c r="I161" s="198">
        <f>SUM(I159:I160)</f>
        <v>470698309</v>
      </c>
      <c r="J161" s="198">
        <f t="shared" ref="J161:N161" si="24">SUM(J159:J160)</f>
        <v>470698309</v>
      </c>
      <c r="K161" s="272">
        <f t="shared" si="24"/>
        <v>470698309</v>
      </c>
      <c r="L161" s="259">
        <f t="shared" si="24"/>
        <v>470698309</v>
      </c>
      <c r="M161" s="259">
        <f t="shared" si="24"/>
        <v>470698309</v>
      </c>
      <c r="N161" s="260">
        <f t="shared" si="24"/>
        <v>470698309</v>
      </c>
    </row>
    <row r="162" spans="1:14" x14ac:dyDescent="0.25">
      <c r="A162" s="192"/>
      <c r="B162" s="255"/>
      <c r="C162" s="294"/>
      <c r="D162" s="294"/>
      <c r="E162" s="294"/>
      <c r="F162" s="296"/>
      <c r="G162" s="296"/>
      <c r="H162" s="296"/>
      <c r="I162" s="296"/>
      <c r="J162" s="296"/>
      <c r="K162" s="296"/>
      <c r="L162" s="297"/>
      <c r="M162" s="297"/>
      <c r="N162" s="298"/>
    </row>
    <row r="163" spans="1:14" x14ac:dyDescent="0.25">
      <c r="A163" s="192"/>
      <c r="B163" s="255"/>
      <c r="C163" s="294"/>
      <c r="D163" s="294"/>
      <c r="E163" s="294"/>
      <c r="F163" s="296"/>
      <c r="G163" s="296"/>
      <c r="H163" s="296"/>
      <c r="I163" s="296"/>
      <c r="J163" s="296"/>
      <c r="K163" s="296"/>
      <c r="L163" s="297"/>
      <c r="M163" s="297"/>
      <c r="N163" s="298"/>
    </row>
    <row r="164" spans="1:14" ht="18" x14ac:dyDescent="0.25">
      <c r="A164" s="58" t="s">
        <v>384</v>
      </c>
      <c r="B164" s="166"/>
      <c r="C164" s="167"/>
      <c r="D164" s="167"/>
      <c r="E164" s="167"/>
      <c r="F164" s="168"/>
      <c r="G164" s="168"/>
      <c r="H164" s="168"/>
      <c r="I164" s="168"/>
      <c r="J164" s="168"/>
      <c r="K164" s="154"/>
      <c r="L164" s="85"/>
      <c r="M164" s="85"/>
      <c r="N164" s="30"/>
    </row>
    <row r="165" spans="1:14" ht="75.75" customHeight="1" x14ac:dyDescent="0.25">
      <c r="A165" s="358" t="s">
        <v>190</v>
      </c>
      <c r="B165" s="358"/>
      <c r="C165" s="358"/>
      <c r="D165" s="358"/>
      <c r="E165" s="358"/>
      <c r="F165" s="358"/>
      <c r="G165" s="358"/>
      <c r="H165" s="358"/>
      <c r="I165" s="358"/>
      <c r="J165" s="358"/>
      <c r="K165" s="358"/>
      <c r="L165" s="358"/>
      <c r="M165" s="358"/>
      <c r="N165" s="358"/>
    </row>
    <row r="166" spans="1:14" ht="36" customHeight="1" x14ac:dyDescent="0.25">
      <c r="A166" s="359" t="s">
        <v>191</v>
      </c>
      <c r="B166" s="359"/>
      <c r="C166" s="359"/>
      <c r="D166" s="359"/>
      <c r="E166" s="359"/>
      <c r="F166" s="359"/>
      <c r="G166" s="359"/>
      <c r="H166" s="359"/>
      <c r="I166" s="359"/>
      <c r="J166" s="359"/>
      <c r="K166" s="359"/>
      <c r="L166" s="359"/>
      <c r="M166" s="359"/>
      <c r="N166" s="359"/>
    </row>
    <row r="167" spans="1:14" x14ac:dyDescent="0.25">
      <c r="A167" s="155" t="s">
        <v>9</v>
      </c>
      <c r="B167" s="155" t="s">
        <v>10</v>
      </c>
      <c r="C167" s="273" t="s">
        <v>215</v>
      </c>
      <c r="D167" s="384" t="s">
        <v>159</v>
      </c>
      <c r="E167" s="385"/>
      <c r="F167" s="274"/>
      <c r="G167" s="274"/>
      <c r="H167" s="274"/>
      <c r="I167" s="275" t="s">
        <v>168</v>
      </c>
      <c r="J167" s="157" t="s">
        <v>94</v>
      </c>
      <c r="K167" s="157" t="s">
        <v>261</v>
      </c>
      <c r="L167" s="157" t="s">
        <v>170</v>
      </c>
      <c r="M167" s="157" t="s">
        <v>158</v>
      </c>
      <c r="N167" s="276" t="s">
        <v>263</v>
      </c>
    </row>
    <row r="168" spans="1:14" ht="56.25" customHeight="1" x14ac:dyDescent="0.25">
      <c r="A168" s="473" t="s">
        <v>13</v>
      </c>
      <c r="B168" s="475" t="s">
        <v>192</v>
      </c>
      <c r="C168" s="490" t="s">
        <v>416</v>
      </c>
      <c r="D168" s="494" t="s">
        <v>304</v>
      </c>
      <c r="E168" s="495"/>
      <c r="F168" s="91"/>
      <c r="G168" s="91"/>
      <c r="H168" s="91"/>
      <c r="I168" s="277">
        <v>217666</v>
      </c>
      <c r="J168" s="277">
        <v>217666</v>
      </c>
      <c r="K168" s="277">
        <v>217666</v>
      </c>
      <c r="L168" s="277">
        <v>217666</v>
      </c>
      <c r="M168" s="277">
        <v>217666</v>
      </c>
      <c r="N168" s="278">
        <v>217666</v>
      </c>
    </row>
    <row r="169" spans="1:14" ht="56.25" customHeight="1" x14ac:dyDescent="0.25">
      <c r="A169" s="474"/>
      <c r="B169" s="476"/>
      <c r="C169" s="491"/>
      <c r="D169" s="496" t="s">
        <v>305</v>
      </c>
      <c r="E169" s="497"/>
      <c r="F169" s="190"/>
      <c r="G169" s="190"/>
      <c r="H169" s="190"/>
      <c r="I169" s="299">
        <v>32793368</v>
      </c>
      <c r="J169" s="300">
        <v>32884700</v>
      </c>
      <c r="K169" s="300">
        <v>32873213</v>
      </c>
      <c r="L169" s="300">
        <v>33105793</v>
      </c>
      <c r="M169" s="300">
        <v>32882714</v>
      </c>
      <c r="N169" s="301">
        <v>32871227</v>
      </c>
    </row>
    <row r="170" spans="1:14" ht="24.75" customHeight="1" x14ac:dyDescent="0.25">
      <c r="A170" s="477" t="s">
        <v>171</v>
      </c>
      <c r="B170" s="478"/>
      <c r="C170" s="478"/>
      <c r="D170" s="478"/>
      <c r="E170" s="478"/>
      <c r="F170" s="478"/>
      <c r="G170" s="478"/>
      <c r="H170" s="479"/>
      <c r="I170" s="302">
        <f>I168+I169</f>
        <v>33011034</v>
      </c>
      <c r="J170" s="302">
        <f t="shared" ref="J170:N170" si="25">J168+J169</f>
        <v>33102366</v>
      </c>
      <c r="K170" s="302">
        <f t="shared" si="25"/>
        <v>33090879</v>
      </c>
      <c r="L170" s="302">
        <f t="shared" si="25"/>
        <v>33323459</v>
      </c>
      <c r="M170" s="302">
        <f t="shared" si="25"/>
        <v>33100380</v>
      </c>
      <c r="N170" s="303">
        <f t="shared" si="25"/>
        <v>33088893</v>
      </c>
    </row>
    <row r="171" spans="1:14" ht="25.5" x14ac:dyDescent="0.25">
      <c r="A171" s="279"/>
      <c r="B171" s="280"/>
      <c r="C171" s="281" t="s">
        <v>417</v>
      </c>
      <c r="D171" s="480" t="s">
        <v>418</v>
      </c>
      <c r="E171" s="481"/>
      <c r="F171" s="88"/>
      <c r="G171" s="88"/>
      <c r="H171" s="88"/>
      <c r="I171" s="299">
        <v>600041</v>
      </c>
      <c r="J171" s="299">
        <v>600041</v>
      </c>
      <c r="K171" s="299">
        <v>600041</v>
      </c>
      <c r="L171" s="299">
        <v>600041</v>
      </c>
      <c r="M171" s="299">
        <v>600041</v>
      </c>
      <c r="N171" s="304">
        <v>600041</v>
      </c>
    </row>
    <row r="172" spans="1:14" x14ac:dyDescent="0.25">
      <c r="A172" s="477" t="s">
        <v>171</v>
      </c>
      <c r="B172" s="478"/>
      <c r="C172" s="478"/>
      <c r="D172" s="478"/>
      <c r="E172" s="478"/>
      <c r="F172" s="478"/>
      <c r="G172" s="478"/>
      <c r="H172" s="479"/>
      <c r="I172" s="302">
        <f>I171</f>
        <v>600041</v>
      </c>
      <c r="J172" s="302">
        <f t="shared" ref="J172:N172" si="26">J171</f>
        <v>600041</v>
      </c>
      <c r="K172" s="302">
        <f t="shared" si="26"/>
        <v>600041</v>
      </c>
      <c r="L172" s="302">
        <f t="shared" si="26"/>
        <v>600041</v>
      </c>
      <c r="M172" s="302">
        <f t="shared" si="26"/>
        <v>600041</v>
      </c>
      <c r="N172" s="303">
        <f t="shared" si="26"/>
        <v>600041</v>
      </c>
    </row>
    <row r="173" spans="1:14" ht="37.5" customHeight="1" x14ac:dyDescent="0.25">
      <c r="A173" s="308" t="s">
        <v>216</v>
      </c>
      <c r="B173" s="282"/>
      <c r="C173" s="91"/>
      <c r="D173" s="492" t="s">
        <v>419</v>
      </c>
      <c r="E173" s="493"/>
      <c r="F173" s="190"/>
      <c r="G173" s="190"/>
      <c r="H173" s="190"/>
      <c r="I173" s="305">
        <v>18000000</v>
      </c>
      <c r="J173" s="306">
        <v>7000000</v>
      </c>
      <c r="K173" s="306">
        <v>1000000</v>
      </c>
      <c r="L173" s="306">
        <v>18000000</v>
      </c>
      <c r="M173" s="306">
        <v>7000000</v>
      </c>
      <c r="N173" s="307">
        <v>1000000</v>
      </c>
    </row>
    <row r="174" spans="1:14" x14ac:dyDescent="0.25">
      <c r="A174" s="220"/>
      <c r="B174" s="220"/>
      <c r="C174" s="241"/>
      <c r="D174" s="241"/>
      <c r="E174" s="241"/>
      <c r="F174" s="283"/>
      <c r="G174" s="283"/>
      <c r="H174" s="283"/>
      <c r="I174" s="235"/>
      <c r="J174" s="235"/>
      <c r="K174" s="235"/>
      <c r="L174" s="235"/>
      <c r="M174" s="235"/>
      <c r="N174" s="236"/>
    </row>
    <row r="175" spans="1:14" ht="18.600000000000001" customHeight="1" x14ac:dyDescent="0.25">
      <c r="A175" s="220"/>
      <c r="B175" s="220"/>
      <c r="C175" s="380" t="s">
        <v>378</v>
      </c>
      <c r="D175" s="381"/>
      <c r="E175" s="381"/>
      <c r="F175" s="382"/>
      <c r="G175" s="284"/>
      <c r="H175" s="284"/>
      <c r="I175" s="284">
        <v>0</v>
      </c>
      <c r="J175" s="179">
        <v>0</v>
      </c>
      <c r="K175" s="179">
        <v>0</v>
      </c>
      <c r="L175" s="179">
        <v>0</v>
      </c>
      <c r="M175" s="179">
        <v>0</v>
      </c>
      <c r="N175" s="285">
        <v>0</v>
      </c>
    </row>
    <row r="176" spans="1:14" x14ac:dyDescent="0.25">
      <c r="A176" s="220"/>
      <c r="B176" s="220"/>
      <c r="C176" s="372" t="s">
        <v>12</v>
      </c>
      <c r="D176" s="373"/>
      <c r="E176" s="373"/>
      <c r="F176" s="374"/>
      <c r="G176" s="245"/>
      <c r="H176" s="138"/>
      <c r="I176" s="286">
        <f>I172+I173+I170</f>
        <v>51611075</v>
      </c>
      <c r="J176" s="286">
        <f>J172+J173+J170</f>
        <v>40702407</v>
      </c>
      <c r="K176" s="286">
        <f>K172+K173+K170</f>
        <v>34690920</v>
      </c>
      <c r="L176" s="286">
        <f>L172+L173+L170</f>
        <v>51923500</v>
      </c>
      <c r="M176" s="286">
        <f>M172+M173+M170</f>
        <v>40700421</v>
      </c>
      <c r="N176" s="287">
        <f>N172+N173+N170</f>
        <v>34688934</v>
      </c>
    </row>
    <row r="177" spans="1:14" x14ac:dyDescent="0.25">
      <c r="A177" s="220"/>
      <c r="B177" s="220"/>
      <c r="C177" s="355" t="s">
        <v>379</v>
      </c>
      <c r="D177" s="356"/>
      <c r="E177" s="356"/>
      <c r="F177" s="357"/>
      <c r="G177" s="288"/>
      <c r="H177" s="288"/>
      <c r="I177" s="288">
        <f>I176-I175</f>
        <v>51611075</v>
      </c>
      <c r="J177" s="198">
        <f t="shared" ref="J177:K177" si="27">J176-J175</f>
        <v>40702407</v>
      </c>
      <c r="K177" s="198">
        <f t="shared" si="27"/>
        <v>34690920</v>
      </c>
      <c r="L177" s="198">
        <f>L176-L175</f>
        <v>51923500</v>
      </c>
      <c r="M177" s="198">
        <f>M176-M175</f>
        <v>40700421</v>
      </c>
      <c r="N177" s="289">
        <f>N176-N175</f>
        <v>34688934</v>
      </c>
    </row>
  </sheetData>
  <mergeCells count="284">
    <mergeCell ref="I47:I48"/>
    <mergeCell ref="I36:I37"/>
    <mergeCell ref="D36:D37"/>
    <mergeCell ref="C36:C37"/>
    <mergeCell ref="I32:I33"/>
    <mergeCell ref="C53:E53"/>
    <mergeCell ref="C54:E54"/>
    <mergeCell ref="A168:A169"/>
    <mergeCell ref="B168:B169"/>
    <mergeCell ref="G58:G59"/>
    <mergeCell ref="G81:G82"/>
    <mergeCell ref="I30:I31"/>
    <mergeCell ref="C34:C35"/>
    <mergeCell ref="G39:G40"/>
    <mergeCell ref="D64:D65"/>
    <mergeCell ref="I64:I65"/>
    <mergeCell ref="A62:A63"/>
    <mergeCell ref="B62:B63"/>
    <mergeCell ref="C62:C63"/>
    <mergeCell ref="D62:D63"/>
    <mergeCell ref="I62:I63"/>
    <mergeCell ref="A49:A50"/>
    <mergeCell ref="B49:B50"/>
    <mergeCell ref="C49:C50"/>
    <mergeCell ref="D49:D50"/>
    <mergeCell ref="D66:D67"/>
    <mergeCell ref="C66:C67"/>
    <mergeCell ref="A36:A37"/>
    <mergeCell ref="B30:B31"/>
    <mergeCell ref="B34:B35"/>
    <mergeCell ref="I34:I35"/>
    <mergeCell ref="B36:B37"/>
    <mergeCell ref="C30:C31"/>
    <mergeCell ref="I91:I92"/>
    <mergeCell ref="D121:D122"/>
    <mergeCell ref="I125:I126"/>
    <mergeCell ref="B125:B126"/>
    <mergeCell ref="C125:C126"/>
    <mergeCell ref="D125:D126"/>
    <mergeCell ref="B100:B101"/>
    <mergeCell ref="A115:A117"/>
    <mergeCell ref="G115:G116"/>
    <mergeCell ref="A94:A96"/>
    <mergeCell ref="C94:F94"/>
    <mergeCell ref="C93:F93"/>
    <mergeCell ref="A100:A101"/>
    <mergeCell ref="C117:F117"/>
    <mergeCell ref="A121:A122"/>
    <mergeCell ref="B119:B120"/>
    <mergeCell ref="H128:H129"/>
    <mergeCell ref="I128:I129"/>
    <mergeCell ref="C127:F127"/>
    <mergeCell ref="I149:I151"/>
    <mergeCell ref="J149:J151"/>
    <mergeCell ref="I123:I124"/>
    <mergeCell ref="I119:I120"/>
    <mergeCell ref="K149:K151"/>
    <mergeCell ref="H149:H151"/>
    <mergeCell ref="C149:F149"/>
    <mergeCell ref="I66:I67"/>
    <mergeCell ref="A102:A103"/>
    <mergeCell ref="B102:B103"/>
    <mergeCell ref="C102:C103"/>
    <mergeCell ref="D102:D103"/>
    <mergeCell ref="C150:F151"/>
    <mergeCell ref="G128:G129"/>
    <mergeCell ref="B128:B131"/>
    <mergeCell ref="D89:D90"/>
    <mergeCell ref="C100:C101"/>
    <mergeCell ref="D100:D101"/>
    <mergeCell ref="C135:C136"/>
    <mergeCell ref="D135:D136"/>
    <mergeCell ref="D119:D120"/>
    <mergeCell ref="A119:A120"/>
    <mergeCell ref="D133:D134"/>
    <mergeCell ref="I135:I136"/>
    <mergeCell ref="I121:I122"/>
    <mergeCell ref="A123:A124"/>
    <mergeCell ref="B121:B122"/>
    <mergeCell ref="C128:F128"/>
    <mergeCell ref="A98:A99"/>
    <mergeCell ref="B98:B99"/>
    <mergeCell ref="C98:C99"/>
    <mergeCell ref="D98:D99"/>
    <mergeCell ref="D34:D35"/>
    <mergeCell ref="C40:F42"/>
    <mergeCell ref="D32:D33"/>
    <mergeCell ref="A66:A67"/>
    <mergeCell ref="B66:B67"/>
    <mergeCell ref="A32:A33"/>
    <mergeCell ref="B32:B33"/>
    <mergeCell ref="C58:F58"/>
    <mergeCell ref="A58:A60"/>
    <mergeCell ref="B39:B43"/>
    <mergeCell ref="D45:D46"/>
    <mergeCell ref="C89:C90"/>
    <mergeCell ref="A91:A92"/>
    <mergeCell ref="B91:B92"/>
    <mergeCell ref="C91:C92"/>
    <mergeCell ref="D91:D92"/>
    <mergeCell ref="C47:C48"/>
    <mergeCell ref="D47:D48"/>
    <mergeCell ref="C39:F39"/>
    <mergeCell ref="C32:C33"/>
    <mergeCell ref="B115:B117"/>
    <mergeCell ref="C95:F95"/>
    <mergeCell ref="B104:B105"/>
    <mergeCell ref="C104:C105"/>
    <mergeCell ref="D104:D105"/>
    <mergeCell ref="B94:B96"/>
    <mergeCell ref="C119:C120"/>
    <mergeCell ref="I98:I99"/>
    <mergeCell ref="H94:H95"/>
    <mergeCell ref="I94:I95"/>
    <mergeCell ref="C114:F114"/>
    <mergeCell ref="A30:A31"/>
    <mergeCell ref="A81:A83"/>
    <mergeCell ref="B81:B83"/>
    <mergeCell ref="C81:F81"/>
    <mergeCell ref="A13:A14"/>
    <mergeCell ref="B13:B14"/>
    <mergeCell ref="C13:C14"/>
    <mergeCell ref="D13:D14"/>
    <mergeCell ref="A5:A7"/>
    <mergeCell ref="B5:B7"/>
    <mergeCell ref="C5:F5"/>
    <mergeCell ref="B9:B10"/>
    <mergeCell ref="A9:A10"/>
    <mergeCell ref="C9:C10"/>
    <mergeCell ref="D9:D10"/>
    <mergeCell ref="A25:A28"/>
    <mergeCell ref="A34:A35"/>
    <mergeCell ref="A39:A43"/>
    <mergeCell ref="C6:F6"/>
    <mergeCell ref="C25:F25"/>
    <mergeCell ref="C26:F27"/>
    <mergeCell ref="B25:B28"/>
    <mergeCell ref="C7:G7"/>
    <mergeCell ref="C18:F18"/>
    <mergeCell ref="G5:G6"/>
    <mergeCell ref="I9:I10"/>
    <mergeCell ref="A11:A12"/>
    <mergeCell ref="B11:B12"/>
    <mergeCell ref="C11:C12"/>
    <mergeCell ref="D11:D12"/>
    <mergeCell ref="I11:I12"/>
    <mergeCell ref="M5:M6"/>
    <mergeCell ref="G25:G26"/>
    <mergeCell ref="L5:L6"/>
    <mergeCell ref="I5:I6"/>
    <mergeCell ref="I13:I14"/>
    <mergeCell ref="H5:H6"/>
    <mergeCell ref="K5:K6"/>
    <mergeCell ref="J5:J6"/>
    <mergeCell ref="C17:F17"/>
    <mergeCell ref="C19:F19"/>
    <mergeCell ref="N149:N151"/>
    <mergeCell ref="I104:I105"/>
    <mergeCell ref="A104:A105"/>
    <mergeCell ref="I49:I50"/>
    <mergeCell ref="C116:F116"/>
    <mergeCell ref="C115:F115"/>
    <mergeCell ref="A64:A65"/>
    <mergeCell ref="B64:B65"/>
    <mergeCell ref="C64:C65"/>
    <mergeCell ref="I87:I88"/>
    <mergeCell ref="B87:B88"/>
    <mergeCell ref="C87:C88"/>
    <mergeCell ref="D87:D88"/>
    <mergeCell ref="A87:A88"/>
    <mergeCell ref="A128:A131"/>
    <mergeCell ref="C129:F130"/>
    <mergeCell ref="I133:I134"/>
    <mergeCell ref="A89:A90"/>
    <mergeCell ref="B89:B90"/>
    <mergeCell ref="I89:I90"/>
    <mergeCell ref="C59:F59"/>
    <mergeCell ref="C57:F57"/>
    <mergeCell ref="L81:L82"/>
    <mergeCell ref="M81:M82"/>
    <mergeCell ref="A45:A46"/>
    <mergeCell ref="B45:B46"/>
    <mergeCell ref="C45:C46"/>
    <mergeCell ref="I45:I46"/>
    <mergeCell ref="L149:L151"/>
    <mergeCell ref="M149:M151"/>
    <mergeCell ref="A47:A48"/>
    <mergeCell ref="A56:M56"/>
    <mergeCell ref="B47:B48"/>
    <mergeCell ref="C82:F82"/>
    <mergeCell ref="I85:I86"/>
    <mergeCell ref="A85:A86"/>
    <mergeCell ref="B85:B86"/>
    <mergeCell ref="C85:C86"/>
    <mergeCell ref="H81:H82"/>
    <mergeCell ref="I81:I82"/>
    <mergeCell ref="J81:J82"/>
    <mergeCell ref="K81:K82"/>
    <mergeCell ref="B58:B60"/>
    <mergeCell ref="C121:C122"/>
    <mergeCell ref="A125:A126"/>
    <mergeCell ref="B123:B124"/>
    <mergeCell ref="G94:G95"/>
    <mergeCell ref="I100:I101"/>
    <mergeCell ref="J94:J95"/>
    <mergeCell ref="K94:K95"/>
    <mergeCell ref="L94:L95"/>
    <mergeCell ref="M94:M95"/>
    <mergeCell ref="H115:H116"/>
    <mergeCell ref="I115:I116"/>
    <mergeCell ref="J115:J116"/>
    <mergeCell ref="K115:K116"/>
    <mergeCell ref="L115:L116"/>
    <mergeCell ref="M115:M116"/>
    <mergeCell ref="I102:I103"/>
    <mergeCell ref="J128:J129"/>
    <mergeCell ref="K128:K129"/>
    <mergeCell ref="L128:L129"/>
    <mergeCell ref="M128:M129"/>
    <mergeCell ref="A137:A138"/>
    <mergeCell ref="B137:B138"/>
    <mergeCell ref="C137:C138"/>
    <mergeCell ref="D137:D138"/>
    <mergeCell ref="I137:I138"/>
    <mergeCell ref="A133:A134"/>
    <mergeCell ref="B133:B134"/>
    <mergeCell ref="C133:C134"/>
    <mergeCell ref="A135:A136"/>
    <mergeCell ref="B135:B136"/>
    <mergeCell ref="C131:F131"/>
    <mergeCell ref="C4:F4"/>
    <mergeCell ref="C24:F24"/>
    <mergeCell ref="C38:F38"/>
    <mergeCell ref="C43:F43"/>
    <mergeCell ref="C60:F60"/>
    <mergeCell ref="C68:F68"/>
    <mergeCell ref="C70:F70"/>
    <mergeCell ref="C71:F71"/>
    <mergeCell ref="C72:F72"/>
    <mergeCell ref="D30:D31"/>
    <mergeCell ref="C175:F175"/>
    <mergeCell ref="C176:F176"/>
    <mergeCell ref="C73:F73"/>
    <mergeCell ref="C74:F74"/>
    <mergeCell ref="C75:F75"/>
    <mergeCell ref="C80:F80"/>
    <mergeCell ref="C83:F83"/>
    <mergeCell ref="C96:F96"/>
    <mergeCell ref="C107:F107"/>
    <mergeCell ref="C108:F108"/>
    <mergeCell ref="C109:F109"/>
    <mergeCell ref="C168:C169"/>
    <mergeCell ref="D169:E169"/>
    <mergeCell ref="D167:E167"/>
    <mergeCell ref="D171:E171"/>
    <mergeCell ref="D173:E173"/>
    <mergeCell ref="D168:E168"/>
    <mergeCell ref="C123:C124"/>
    <mergeCell ref="D123:D124"/>
    <mergeCell ref="D85:D86"/>
    <mergeCell ref="C177:F177"/>
    <mergeCell ref="A2:M2"/>
    <mergeCell ref="A3:M3"/>
    <mergeCell ref="A22:M22"/>
    <mergeCell ref="A23:M23"/>
    <mergeCell ref="A78:M78"/>
    <mergeCell ref="A79:M79"/>
    <mergeCell ref="A112:M112"/>
    <mergeCell ref="A113:M113"/>
    <mergeCell ref="A146:N146"/>
    <mergeCell ref="A147:N147"/>
    <mergeCell ref="A149:A152"/>
    <mergeCell ref="B149:B152"/>
    <mergeCell ref="A165:N165"/>
    <mergeCell ref="A166:N166"/>
    <mergeCell ref="A170:H170"/>
    <mergeCell ref="A172:H172"/>
    <mergeCell ref="C140:F140"/>
    <mergeCell ref="C141:F141"/>
    <mergeCell ref="C142:F142"/>
    <mergeCell ref="C152:F152"/>
    <mergeCell ref="C159:E159"/>
    <mergeCell ref="C160:E160"/>
    <mergeCell ref="C161:E161"/>
  </mergeCells>
  <printOptions horizontalCentered="1"/>
  <pageMargins left="0.23622047244094491" right="0.23622047244094491" top="0.39370078740157483" bottom="0.39370078740157483" header="0.31496062992125984" footer="0.31496062992125984"/>
  <pageSetup paperSize="9" scale="37" fitToHeight="0" orientation="landscape" r:id="rId1"/>
  <rowBreaks count="4" manualBreakCount="4">
    <brk id="43" max="13" man="1"/>
    <brk id="76" max="13" man="1"/>
    <brk id="96" max="13" man="1"/>
    <brk id="130" max="1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6</vt:i4>
      </vt:variant>
      <vt:variant>
        <vt:lpstr>Intervalli denominati</vt:lpstr>
      </vt:variant>
      <vt:variant>
        <vt:i4>4</vt:i4>
      </vt:variant>
    </vt:vector>
  </HeadingPairs>
  <TitlesOfParts>
    <vt:vector size="10" baseType="lpstr">
      <vt:lpstr>ALL1 QUADRO SINOTTICO</vt:lpstr>
      <vt:lpstr>ALL2DIAGRAMMA POLITICHE</vt:lpstr>
      <vt:lpstr>ALL3tabellarisorse</vt:lpstr>
      <vt:lpstr>ALL4RISORSEASSEGNATE</vt:lpstr>
      <vt:lpstr>ALL5RIPARTIZIONE</vt:lpstr>
      <vt:lpstr>ALL6 e 7 OBIETTIVI</vt:lpstr>
      <vt:lpstr>'ALL1 QUADRO SINOTTICO'!Area_stampa</vt:lpstr>
      <vt:lpstr>ALL4RISORSEASSEGNATE!Area_stampa</vt:lpstr>
      <vt:lpstr>'ALL6 e 7 OBIETTIVI'!Area_stampa</vt:lpstr>
      <vt:lpstr>'ALL1 QUADRO SINOTTICO'!Titoli_stampa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Marco Giuseppone</dc:creator>
  <cp:lastModifiedBy>Maria Martorelli</cp:lastModifiedBy>
  <cp:lastPrinted>2019-02-06T17:01:34Z</cp:lastPrinted>
  <dcterms:created xsi:type="dcterms:W3CDTF">2015-01-30T11:20:34Z</dcterms:created>
  <dcterms:modified xsi:type="dcterms:W3CDTF">2019-02-26T13:46:47Z</dcterms:modified>
</cp:coreProperties>
</file>