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"/>
    </mc:Choice>
  </mc:AlternateContent>
  <bookViews>
    <workbookView xWindow="0" yWindow="0" windowWidth="16800" windowHeight="7005" tabRatio="536"/>
  </bookViews>
  <sheets>
    <sheet name="ALL 1 QUADRO SINOTTICO" sheetId="13" r:id="rId1"/>
  </sheets>
  <definedNames>
    <definedName name="_xlnm._FilterDatabase" localSheetId="0" hidden="1">'ALL 1 QUADRO SINOTTICO'!$A$2:$K$49</definedName>
    <definedName name="_xlnm.Print_Area" localSheetId="0">'ALL 1 QUADRO SINOTTICO'!$A$1:$K$40</definedName>
    <definedName name="_xlnm.Print_Titles" localSheetId="0">'ALL 1 QUADRO SINOTTICO'!$1:$2</definedName>
  </definedNames>
  <calcPr calcId="152511"/>
</workbook>
</file>

<file path=xl/calcChain.xml><?xml version="1.0" encoding="utf-8"?>
<calcChain xmlns="http://schemas.openxmlformats.org/spreadsheetml/2006/main">
  <c r="H48" i="13" l="1"/>
  <c r="K32" i="13" l="1"/>
  <c r="J32" i="13"/>
  <c r="I32" i="13"/>
  <c r="K25" i="13"/>
  <c r="J25" i="13"/>
  <c r="I25" i="13"/>
  <c r="F48" i="13"/>
  <c r="G22" i="13" l="1"/>
  <c r="H22" i="13"/>
  <c r="I22" i="13"/>
  <c r="J22" i="13"/>
  <c r="K22" i="13"/>
  <c r="G12" i="13"/>
  <c r="H12" i="13"/>
  <c r="I12" i="13"/>
  <c r="J12" i="13"/>
  <c r="K12" i="13"/>
  <c r="F39" i="13" l="1"/>
  <c r="G39" i="13"/>
  <c r="H39" i="13"/>
  <c r="I39" i="13"/>
  <c r="J39" i="13"/>
  <c r="K39" i="13"/>
  <c r="G35" i="13"/>
  <c r="H35" i="13"/>
  <c r="I35" i="13"/>
  <c r="J35" i="13"/>
  <c r="K35" i="13"/>
  <c r="F35" i="13"/>
  <c r="G28" i="13"/>
  <c r="H28" i="13"/>
  <c r="I28" i="13"/>
  <c r="J28" i="13"/>
  <c r="K28" i="13"/>
  <c r="F28" i="13"/>
  <c r="F22" i="13"/>
  <c r="F12" i="13"/>
  <c r="G5" i="13" l="1"/>
  <c r="G40" i="13" s="1"/>
  <c r="H5" i="13"/>
  <c r="H40" i="13" s="1"/>
  <c r="I5" i="13"/>
  <c r="I40" i="13" s="1"/>
  <c r="J5" i="13"/>
  <c r="J40" i="13" s="1"/>
  <c r="K5" i="13"/>
  <c r="K40" i="13" s="1"/>
  <c r="F5" i="13"/>
  <c r="F40" i="13" s="1"/>
  <c r="J48" i="13" l="1"/>
</calcChain>
</file>

<file path=xl/sharedStrings.xml><?xml version="1.0" encoding="utf-8"?>
<sst xmlns="http://schemas.openxmlformats.org/spreadsheetml/2006/main" count="97" uniqueCount="76">
  <si>
    <t>Programma</t>
  </si>
  <si>
    <t>Denominazione Priorità Politica</t>
  </si>
  <si>
    <t>1.2 - Giustizia civile e penale</t>
  </si>
  <si>
    <t>1.1 Amministrazione Penitenziaria</t>
  </si>
  <si>
    <t>Amministrazione Penitenziaria</t>
  </si>
  <si>
    <t>Dipartimento</t>
  </si>
  <si>
    <t>Affari di Giustizia</t>
  </si>
  <si>
    <t>1.3 Giustizia minorile di comunità</t>
  </si>
  <si>
    <t>Giustizia Minorile e di Comunità</t>
  </si>
  <si>
    <t>1.4 - Servizi di gestione amministrativa per l'attività giudiziaria</t>
  </si>
  <si>
    <t>x</t>
  </si>
  <si>
    <t>1.3 Giustizia minorile e di comunità</t>
  </si>
  <si>
    <t>8 - Cooperazione internazionale in materia civile e penale</t>
  </si>
  <si>
    <t>3 - Il miglioramento della qualità dell'azione amministrativa</t>
  </si>
  <si>
    <t>4 - La razionalizzazione della spesa e l'efficientamento delle strutture</t>
  </si>
  <si>
    <t>2 - Progettazione, ristrutturazione e razionalizzazione delle infrastrutture e degli impianti degli istituti peniteziari</t>
  </si>
  <si>
    <t>3 - Miglioramento delle condizioni di detenzione</t>
  </si>
  <si>
    <t>15 - Attività degli uffici giudiziari e supporto alla giurisdizione</t>
  </si>
  <si>
    <t>16 - Innovazione, efficientamento e modernizzazione degli uffici giudiziari</t>
  </si>
  <si>
    <t>10 - Esecuzione penale: Giustizia penale minorile e Esecuzione penale esterna</t>
  </si>
  <si>
    <t>12 - Miglioramento dell'organizzazione e della capacità amministrativa</t>
  </si>
  <si>
    <t>7 - Rafforzamento della cooperazione giudiziaria internazionale</t>
  </si>
  <si>
    <t>Azioni correlate</t>
  </si>
  <si>
    <t>5 - Realizzazione di nuove infrastrutture, potenziamento e ristrutturazione nell'ambito dell'edilizia carceraria</t>
  </si>
  <si>
    <t>Organizzazione Giudiziaria del personale e dei servizi</t>
  </si>
  <si>
    <t>17 - Miglioramento dello stato di benessere organizzativo e della capacità amministrativa</t>
  </si>
  <si>
    <t>2.2 - Servizi e affari generali per le amministrazioni di competenza</t>
  </si>
  <si>
    <t>7 - Efficientamento del sistema giudiziario</t>
  </si>
  <si>
    <t>4 - Realizzazione di nuove infrastrutture, potenziamento e ristrutturazione per la giustizia minorile e di comunità</t>
  </si>
  <si>
    <t>3 - Attività di verbalizzazione atti processuali e videoconferenza nell'ambito dei procedimenti giudiziari</t>
  </si>
  <si>
    <t>6 - Funzionamento uffici giudiziari</t>
  </si>
  <si>
    <t>3 - Trattamento interventi e politiche di reinserimento delle persone sottoposte a misure giudiziarie, attuazione provvedimenti autorità giudiziaria</t>
  </si>
  <si>
    <t>2019 cp</t>
  </si>
  <si>
    <t>2020 cp</t>
  </si>
  <si>
    <t>2019 cs</t>
  </si>
  <si>
    <t>1 - quota spese di personale (amministrativo e magistrati)</t>
  </si>
  <si>
    <t>2 - quota spese di personale (polizia penitenziaria)</t>
  </si>
  <si>
    <t>1 - quota spese di personale (civile)</t>
  </si>
  <si>
    <t>2 - quota spese di personale (magistrati)</t>
  </si>
  <si>
    <t>1  quota spese di personale (civile)</t>
  </si>
  <si>
    <t>1 -  quota spese di personale (civile)</t>
  </si>
  <si>
    <t>2 -  quota spese di personale (magistrati)</t>
  </si>
  <si>
    <t xml:space="preserve">1 - quota spese di personale </t>
  </si>
  <si>
    <t>TOTALE</t>
  </si>
  <si>
    <t>2 - Gestione del patrimonio immobiliare ed archivistico e controllo dell'attività notarile</t>
  </si>
  <si>
    <t>3 - Riscossione dei contributi notarili e gestione delle poste compensative</t>
  </si>
  <si>
    <t>Obiettivo collegato a priorità politica</t>
  </si>
  <si>
    <t>1- Incremento del livello di efficienza mediante razionalizzazione delle strutture territoriali e miglioramento delle modalità di conservazione e dei connessi servizi all'utenza</t>
  </si>
  <si>
    <t>1.1                                    Giustizia civile e penale</t>
  </si>
  <si>
    <t>Archivi notarili</t>
  </si>
  <si>
    <t>TOTALE ARCHIVI</t>
  </si>
  <si>
    <t>Spese 2019</t>
  </si>
  <si>
    <t>Spese 2020</t>
  </si>
  <si>
    <t>Ufficio</t>
  </si>
  <si>
    <t>2021 cp</t>
  </si>
  <si>
    <t>2021 cs</t>
  </si>
  <si>
    <t>di cui: stima della quota dell'azione: 1 - Spese di personale per il programma (personale amministrativo e magistrati)</t>
  </si>
  <si>
    <t>6 - Un nuovo modello di esecuzione penale tra certezza della pena e dignità della detenzione</t>
  </si>
  <si>
    <t>5 - Una giustizia diffusa sul territorio e vicina ai bisogni dei cittadini</t>
  </si>
  <si>
    <t xml:space="preserve">4 -Funzionamento della Scuola Superiore della Magistratura                        </t>
  </si>
  <si>
    <t>2 - L' avanzamento delle politiche di digitalizzazione, con l'implementazione del Processo Penale Telematico e l'estensione del Processo Civile Telematico in Cassazione</t>
  </si>
  <si>
    <t>4 - I luoghi della giustizia. Razionalizzazione della spesa ed efficientamento delle strutture penitenziarie e giudiziarie</t>
  </si>
  <si>
    <t>5 - Supporto per l'erogazione dei servizi per la giustizia minoprile e di comunità</t>
  </si>
  <si>
    <t>7 - Una cooperazione giudiziaria internazionale rafforzata per la lotta al terrorismo ed alla ciminalità organizzata transnazionale e per il rimpatrio dei detenuti stranieri nei paesi di origine</t>
  </si>
  <si>
    <t>1 -Il rilancio di una politica sul personale, verso la piena copertura, il possibile ampliamento delle piante organiche e la creazione di un ambiente di lavoro orientato al benessere organizzativo</t>
  </si>
  <si>
    <t>5 - Sviluppo degli strumenti di innovazione tecnologica in materia informatica e telematica per l'erogazione dei servizi di giustizia</t>
  </si>
  <si>
    <t>4 - Accoglienza trattamento penitenziario e politiche di reinserimento delle persone sottoposte a misure giudiziarie</t>
  </si>
  <si>
    <t>Quadro sinottico delle priorità politiche, programmi, obiettivi  e relative risorse per il triennio 2019-2021</t>
  </si>
  <si>
    <t>Spese 2021</t>
  </si>
  <si>
    <t xml:space="preserve">2020 cs </t>
  </si>
  <si>
    <t xml:space="preserve">Totale stanziamenti obiettivi COLLEGATI A PRIORITA POLITICHE </t>
  </si>
  <si>
    <t>2 - gestione del personale</t>
  </si>
  <si>
    <t xml:space="preserve">di cui stima della quota dell'azione: 1 - Spese di personale per il programma (personale amministrativo e magistrati)                                                                                    </t>
  </si>
  <si>
    <t xml:space="preserve">di cui: stima della quota dell'azione: 2 - Spese di personale per il programma  (polizia penitenziaria) </t>
  </si>
  <si>
    <t xml:space="preserve">di cui: stima della quota dell'azione: 1 - Spese di personale per il programma (personale amministrativo e magistrati)                                                                                    </t>
  </si>
  <si>
    <t>ARCHIVI NOTARILI
Quadro sinottico delle priorità politiche, programmi, obiettivi  e relative risorse per il triennio 2019-2021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</si>
</sst>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i/>
      <sz val="10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name val="Calibri"/>
      <family val="2"/>
      <scheme val="minor"/>
    </font>
    <font>
      <b/>
      <sz val="10"/>
      <name val="Cambria"/>
      <family val="1"/>
      <scheme val="major"/>
    </font>
    <font>
      <b/>
      <sz val="12"/>
      <name val="Cambria"/>
      <family val="1"/>
      <scheme val="major"/>
    </font>
    <font>
      <sz val="10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20"/>
      <name val="Cambria"/>
      <family val="1"/>
      <scheme val="major"/>
    </font>
    <font>
      <sz val="12"/>
      <name val="Cambria"/>
      <family val="1"/>
      <scheme val="major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65">
    <xf numFmtId="0" fontId="0" fillId="0" borderId="0" xfId="0"/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43" fontId="3" fillId="0" borderId="0" xfId="1" applyFont="1" applyBorder="1" applyAlignment="1">
      <alignment horizontal="center"/>
    </xf>
    <xf numFmtId="43" fontId="4" fillId="0" borderId="0" xfId="1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164" fontId="8" fillId="0" borderId="0" xfId="0" applyNumberFormat="1" applyFont="1" applyFill="1" applyBorder="1" applyAlignment="1">
      <alignment horizontal="center"/>
    </xf>
    <xf numFmtId="43" fontId="12" fillId="0" borderId="0" xfId="0" applyNumberFormat="1" applyFont="1" applyFill="1" applyBorder="1" applyAlignment="1">
      <alignment horizontal="center"/>
    </xf>
    <xf numFmtId="3" fontId="7" fillId="0" borderId="0" xfId="0" applyNumberFormat="1" applyFont="1" applyFill="1" applyBorder="1" applyAlignment="1">
      <alignment horizontal="center"/>
    </xf>
    <xf numFmtId="3" fontId="4" fillId="0" borderId="0" xfId="0" applyNumberFormat="1" applyFont="1" applyFill="1" applyBorder="1" applyAlignment="1">
      <alignment horizontal="center"/>
    </xf>
    <xf numFmtId="43" fontId="11" fillId="0" borderId="0" xfId="1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164" fontId="9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43" fontId="6" fillId="0" borderId="0" xfId="0" applyNumberFormat="1" applyFont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15" fillId="0" borderId="1" xfId="2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43" fontId="17" fillId="0" borderId="1" xfId="1" applyFont="1" applyFill="1" applyBorder="1" applyAlignment="1">
      <alignment vertical="center"/>
    </xf>
    <xf numFmtId="43" fontId="16" fillId="0" borderId="1" xfId="1" applyFont="1" applyFill="1" applyBorder="1" applyAlignment="1">
      <alignment vertical="center"/>
    </xf>
    <xf numFmtId="43" fontId="15" fillId="0" borderId="1" xfId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top" wrapText="1"/>
    </xf>
    <xf numFmtId="0" fontId="16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top" wrapText="1"/>
    </xf>
    <xf numFmtId="43" fontId="16" fillId="0" borderId="1" xfId="1" applyFont="1" applyFill="1" applyBorder="1" applyAlignment="1">
      <alignment horizontal="left" vertical="center"/>
    </xf>
    <xf numFmtId="43" fontId="15" fillId="0" borderId="1" xfId="1" applyFont="1" applyFill="1" applyBorder="1" applyAlignment="1">
      <alignment vertical="center"/>
    </xf>
    <xf numFmtId="43" fontId="16" fillId="0" borderId="1" xfId="1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/>
    </xf>
    <xf numFmtId="43" fontId="14" fillId="0" borderId="0" xfId="1" applyFont="1" applyBorder="1" applyAlignment="1">
      <alignment horizontal="center"/>
    </xf>
    <xf numFmtId="43" fontId="17" fillId="0" borderId="0" xfId="1" applyFont="1" applyBorder="1" applyAlignment="1">
      <alignment horizontal="center"/>
    </xf>
    <xf numFmtId="0" fontId="15" fillId="0" borderId="2" xfId="0" applyFont="1" applyFill="1" applyBorder="1" applyAlignment="1">
      <alignment horizontal="right" vertical="center" wrapText="1"/>
    </xf>
    <xf numFmtId="0" fontId="15" fillId="0" borderId="3" xfId="0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right" vertical="center" wrapText="1"/>
    </xf>
    <xf numFmtId="0" fontId="16" fillId="0" borderId="5" xfId="0" applyFont="1" applyFill="1" applyBorder="1" applyAlignment="1">
      <alignment horizontal="left" vertical="center" wrapText="1"/>
    </xf>
    <xf numFmtId="0" fontId="16" fillId="0" borderId="6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 wrapText="1"/>
    </xf>
    <xf numFmtId="43" fontId="15" fillId="0" borderId="1" xfId="1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right" vertical="center" wrapText="1"/>
    </xf>
    <xf numFmtId="0" fontId="15" fillId="0" borderId="9" xfId="0" applyFont="1" applyFill="1" applyBorder="1" applyAlignment="1">
      <alignment horizontal="right" vertical="center" wrapText="1"/>
    </xf>
    <xf numFmtId="0" fontId="15" fillId="0" borderId="10" xfId="0" applyFont="1" applyFill="1" applyBorder="1" applyAlignment="1">
      <alignment horizontal="right" vertical="center" wrapText="1"/>
    </xf>
    <xf numFmtId="43" fontId="16" fillId="0" borderId="1" xfId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</cellXfs>
  <cellStyles count="3">
    <cellStyle name="Colore 1" xfId="2" builtinId="29"/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F09ED9"/>
      <color rgb="FF8D85FB"/>
      <color rgb="FF81F38C"/>
      <color rgb="FFFFE0A3"/>
      <color rgb="FFCCCC00"/>
      <color rgb="FF97FBA1"/>
      <color rgb="FFA7ECF3"/>
      <color rgb="FFB3DEFF"/>
      <color rgb="FF5AB9E8"/>
      <color rgb="FFE3A6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6"/>
  <sheetViews>
    <sheetView tabSelected="1" zoomScale="80" zoomScaleNormal="80" workbookViewId="0">
      <selection activeCell="A29" sqref="A29:A34"/>
    </sheetView>
  </sheetViews>
  <sheetFormatPr defaultColWidth="9.140625" defaultRowHeight="12.75" x14ac:dyDescent="0.2"/>
  <cols>
    <col min="1" max="1" width="30.42578125" style="2" bestFit="1" customWidth="1"/>
    <col min="2" max="2" width="53.5703125" style="3" customWidth="1"/>
    <col min="3" max="3" width="21.85546875" style="4" customWidth="1"/>
    <col min="4" max="4" width="18.7109375" style="5" bestFit="1" customWidth="1"/>
    <col min="5" max="5" width="23.42578125" style="5" customWidth="1"/>
    <col min="6" max="8" width="22.28515625" style="6" bestFit="1" customWidth="1"/>
    <col min="9" max="11" width="22.28515625" style="7" bestFit="1" customWidth="1"/>
    <col min="12" max="12" width="3" style="1" bestFit="1" customWidth="1"/>
    <col min="13" max="13" width="12" style="1" bestFit="1" customWidth="1"/>
    <col min="14" max="14" width="30.28515625" style="1" bestFit="1" customWidth="1"/>
    <col min="15" max="16384" width="9.140625" style="1"/>
  </cols>
  <sheetData>
    <row r="1" spans="1:14" ht="45.75" customHeight="1" x14ac:dyDescent="0.25">
      <c r="A1" s="54" t="s">
        <v>67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20"/>
    </row>
    <row r="2" spans="1:14" s="8" customFormat="1" ht="25.5" x14ac:dyDescent="0.25">
      <c r="A2" s="31" t="s">
        <v>1</v>
      </c>
      <c r="B2" s="31" t="s">
        <v>46</v>
      </c>
      <c r="C2" s="31" t="s">
        <v>0</v>
      </c>
      <c r="D2" s="31" t="s">
        <v>5</v>
      </c>
      <c r="E2" s="31" t="s">
        <v>22</v>
      </c>
      <c r="F2" s="32" t="s">
        <v>32</v>
      </c>
      <c r="G2" s="32" t="s">
        <v>33</v>
      </c>
      <c r="H2" s="32" t="s">
        <v>54</v>
      </c>
      <c r="I2" s="32" t="s">
        <v>34</v>
      </c>
      <c r="J2" s="32" t="s">
        <v>69</v>
      </c>
      <c r="K2" s="32" t="s">
        <v>55</v>
      </c>
      <c r="L2" s="21"/>
    </row>
    <row r="3" spans="1:14" s="12" customFormat="1" ht="40.5" customHeight="1" x14ac:dyDescent="0.25">
      <c r="A3" s="63" t="s">
        <v>64</v>
      </c>
      <c r="B3" s="64" t="s">
        <v>25</v>
      </c>
      <c r="C3" s="64" t="s">
        <v>26</v>
      </c>
      <c r="D3" s="64" t="s">
        <v>24</v>
      </c>
      <c r="E3" s="33" t="s">
        <v>71</v>
      </c>
      <c r="F3" s="34">
        <v>131130795</v>
      </c>
      <c r="G3" s="34">
        <v>93920981</v>
      </c>
      <c r="H3" s="34">
        <v>93582924</v>
      </c>
      <c r="I3" s="34">
        <v>131145856</v>
      </c>
      <c r="J3" s="34">
        <v>93920981</v>
      </c>
      <c r="K3" s="34">
        <v>93582924</v>
      </c>
      <c r="L3" s="22"/>
    </row>
    <row r="4" spans="1:14" s="12" customFormat="1" ht="84" customHeight="1" x14ac:dyDescent="0.25">
      <c r="A4" s="63"/>
      <c r="B4" s="64"/>
      <c r="C4" s="64"/>
      <c r="D4" s="64"/>
      <c r="E4" s="33" t="s">
        <v>42</v>
      </c>
      <c r="F4" s="35">
        <v>15225554</v>
      </c>
      <c r="G4" s="35">
        <v>11813132</v>
      </c>
      <c r="H4" s="35">
        <v>11475075</v>
      </c>
      <c r="I4" s="35">
        <v>15240615</v>
      </c>
      <c r="J4" s="35">
        <v>11813132</v>
      </c>
      <c r="K4" s="35">
        <v>11475075</v>
      </c>
      <c r="L4" s="22"/>
    </row>
    <row r="5" spans="1:14" s="12" customFormat="1" ht="61.5" customHeight="1" x14ac:dyDescent="0.25">
      <c r="A5" s="59" t="s">
        <v>43</v>
      </c>
      <c r="B5" s="60"/>
      <c r="C5" s="60"/>
      <c r="D5" s="60"/>
      <c r="E5" s="61"/>
      <c r="F5" s="36">
        <f>F3</f>
        <v>131130795</v>
      </c>
      <c r="G5" s="36">
        <f t="shared" ref="G5:K5" si="0">G3</f>
        <v>93920981</v>
      </c>
      <c r="H5" s="36">
        <f t="shared" si="0"/>
        <v>93582924</v>
      </c>
      <c r="I5" s="36">
        <f t="shared" si="0"/>
        <v>131145856</v>
      </c>
      <c r="J5" s="36">
        <f t="shared" si="0"/>
        <v>93920981</v>
      </c>
      <c r="K5" s="36">
        <f t="shared" si="0"/>
        <v>93582924</v>
      </c>
      <c r="L5" s="22"/>
      <c r="N5" s="16"/>
    </row>
    <row r="6" spans="1:14" s="9" customFormat="1" ht="48" customHeight="1" x14ac:dyDescent="0.2">
      <c r="A6" s="64" t="s">
        <v>60</v>
      </c>
      <c r="B6" s="64" t="s">
        <v>18</v>
      </c>
      <c r="C6" s="64" t="s">
        <v>2</v>
      </c>
      <c r="D6" s="64" t="s">
        <v>24</v>
      </c>
      <c r="E6" s="37" t="s">
        <v>59</v>
      </c>
      <c r="F6" s="35">
        <v>13888195</v>
      </c>
      <c r="G6" s="35">
        <v>13854910</v>
      </c>
      <c r="H6" s="35">
        <v>13854630</v>
      </c>
      <c r="I6" s="35">
        <v>13889221</v>
      </c>
      <c r="J6" s="35">
        <v>13854910</v>
      </c>
      <c r="K6" s="35">
        <v>13854630</v>
      </c>
      <c r="L6" s="23"/>
      <c r="N6" s="17"/>
    </row>
    <row r="7" spans="1:14" s="9" customFormat="1" ht="36" customHeight="1" x14ac:dyDescent="0.2">
      <c r="A7" s="64"/>
      <c r="B7" s="64"/>
      <c r="C7" s="64"/>
      <c r="D7" s="64"/>
      <c r="E7" s="37" t="s">
        <v>39</v>
      </c>
      <c r="F7" s="35">
        <v>552267</v>
      </c>
      <c r="G7" s="35">
        <v>518982</v>
      </c>
      <c r="H7" s="35">
        <v>518702</v>
      </c>
      <c r="I7" s="35">
        <v>553293</v>
      </c>
      <c r="J7" s="35">
        <v>518982</v>
      </c>
      <c r="K7" s="35">
        <v>518702</v>
      </c>
      <c r="L7" s="23"/>
    </row>
    <row r="8" spans="1:14" s="9" customFormat="1" ht="86.25" customHeight="1" x14ac:dyDescent="0.2">
      <c r="A8" s="64"/>
      <c r="B8" s="64"/>
      <c r="C8" s="64"/>
      <c r="D8" s="64"/>
      <c r="E8" s="37" t="s">
        <v>65</v>
      </c>
      <c r="F8" s="35">
        <v>269333767</v>
      </c>
      <c r="G8" s="35">
        <v>319984003</v>
      </c>
      <c r="H8" s="35">
        <v>171149685</v>
      </c>
      <c r="I8" s="35">
        <v>292484432</v>
      </c>
      <c r="J8" s="35">
        <v>319984003</v>
      </c>
      <c r="K8" s="35">
        <v>171149685</v>
      </c>
      <c r="L8" s="23"/>
    </row>
    <row r="9" spans="1:14" s="9" customFormat="1" ht="33.75" customHeight="1" x14ac:dyDescent="0.2">
      <c r="A9" s="64"/>
      <c r="B9" s="64"/>
      <c r="C9" s="64"/>
      <c r="D9" s="64"/>
      <c r="E9" s="37" t="s">
        <v>40</v>
      </c>
      <c r="F9" s="35">
        <v>14220875</v>
      </c>
      <c r="G9" s="35">
        <v>13234077</v>
      </c>
      <c r="H9" s="35">
        <v>13226923</v>
      </c>
      <c r="I9" s="35">
        <v>14247297</v>
      </c>
      <c r="J9" s="35">
        <v>13234077</v>
      </c>
      <c r="K9" s="35">
        <v>13226923</v>
      </c>
      <c r="L9" s="23"/>
    </row>
    <row r="10" spans="1:14" s="9" customFormat="1" ht="39" customHeight="1" x14ac:dyDescent="0.2">
      <c r="A10" s="64"/>
      <c r="B10" s="64"/>
      <c r="C10" s="64"/>
      <c r="D10" s="64"/>
      <c r="E10" s="37" t="s">
        <v>27</v>
      </c>
      <c r="F10" s="35">
        <v>13012026</v>
      </c>
      <c r="G10" s="35">
        <v>12949825</v>
      </c>
      <c r="H10" s="35">
        <v>12661798</v>
      </c>
      <c r="I10" s="35">
        <v>13012283</v>
      </c>
      <c r="J10" s="35">
        <v>12949825</v>
      </c>
      <c r="K10" s="35">
        <v>12661798</v>
      </c>
      <c r="L10" s="23"/>
    </row>
    <row r="11" spans="1:14" s="9" customFormat="1" ht="29.25" customHeight="1" x14ac:dyDescent="0.2">
      <c r="A11" s="64"/>
      <c r="B11" s="64"/>
      <c r="C11" s="64"/>
      <c r="D11" s="64"/>
      <c r="E11" s="37" t="s">
        <v>40</v>
      </c>
      <c r="F11" s="35">
        <v>138066</v>
      </c>
      <c r="G11" s="35">
        <v>129746</v>
      </c>
      <c r="H11" s="35">
        <v>129676</v>
      </c>
      <c r="I11" s="35">
        <v>138323</v>
      </c>
      <c r="J11" s="35">
        <v>129746</v>
      </c>
      <c r="K11" s="35">
        <v>129676</v>
      </c>
      <c r="L11" s="23"/>
    </row>
    <row r="12" spans="1:14" s="9" customFormat="1" ht="40.5" customHeight="1" x14ac:dyDescent="0.2">
      <c r="A12" s="49" t="s">
        <v>43</v>
      </c>
      <c r="B12" s="50"/>
      <c r="C12" s="50"/>
      <c r="D12" s="50"/>
      <c r="E12" s="51"/>
      <c r="F12" s="36">
        <f>F10+F8+F6</f>
        <v>296233988</v>
      </c>
      <c r="G12" s="36">
        <f t="shared" ref="G12:K12" si="1">G10+G8+G6</f>
        <v>346788738</v>
      </c>
      <c r="H12" s="36">
        <f t="shared" si="1"/>
        <v>197666113</v>
      </c>
      <c r="I12" s="36">
        <f t="shared" si="1"/>
        <v>319385936</v>
      </c>
      <c r="J12" s="36">
        <f t="shared" si="1"/>
        <v>346788738</v>
      </c>
      <c r="K12" s="36">
        <f t="shared" si="1"/>
        <v>197666113</v>
      </c>
      <c r="L12" s="23"/>
    </row>
    <row r="13" spans="1:14" s="13" customFormat="1" ht="120.75" hidden="1" customHeight="1" thickBot="1" x14ac:dyDescent="0.25">
      <c r="A13" s="38" t="s">
        <v>13</v>
      </c>
      <c r="B13" s="38"/>
      <c r="C13" s="38"/>
      <c r="D13" s="38"/>
      <c r="E13" s="37"/>
      <c r="F13" s="35"/>
      <c r="G13" s="35"/>
      <c r="H13" s="35"/>
      <c r="I13" s="35"/>
      <c r="J13" s="35"/>
      <c r="K13" s="35"/>
      <c r="L13" s="24"/>
    </row>
    <row r="14" spans="1:14" s="13" customFormat="1" ht="75" customHeight="1" x14ac:dyDescent="0.2">
      <c r="A14" s="58" t="s">
        <v>61</v>
      </c>
      <c r="B14" s="58" t="s">
        <v>15</v>
      </c>
      <c r="C14" s="58" t="s">
        <v>3</v>
      </c>
      <c r="D14" s="58" t="s">
        <v>4</v>
      </c>
      <c r="E14" s="39" t="s">
        <v>23</v>
      </c>
      <c r="F14" s="40">
        <v>47734204</v>
      </c>
      <c r="G14" s="40">
        <v>56262693</v>
      </c>
      <c r="H14" s="40">
        <v>62618979</v>
      </c>
      <c r="I14" s="40">
        <v>56245180</v>
      </c>
      <c r="J14" s="40">
        <v>56262693</v>
      </c>
      <c r="K14" s="40">
        <v>62618979</v>
      </c>
      <c r="L14" s="24"/>
    </row>
    <row r="15" spans="1:14" s="13" customFormat="1" ht="96.75" customHeight="1" x14ac:dyDescent="0.35">
      <c r="A15" s="58"/>
      <c r="B15" s="58"/>
      <c r="C15" s="58"/>
      <c r="D15" s="58"/>
      <c r="E15" s="33" t="s">
        <v>56</v>
      </c>
      <c r="F15" s="40">
        <v>4002599</v>
      </c>
      <c r="G15" s="40">
        <v>4031088</v>
      </c>
      <c r="H15" s="40">
        <v>4037374</v>
      </c>
      <c r="I15" s="40">
        <v>4002599</v>
      </c>
      <c r="J15" s="40">
        <v>4031088</v>
      </c>
      <c r="K15" s="40">
        <v>4037374</v>
      </c>
      <c r="L15" s="24"/>
      <c r="N15" s="15"/>
    </row>
    <row r="16" spans="1:14" s="13" customFormat="1" ht="105" customHeight="1" x14ac:dyDescent="0.25">
      <c r="A16" s="58"/>
      <c r="B16" s="58" t="s">
        <v>20</v>
      </c>
      <c r="C16" s="58" t="s">
        <v>7</v>
      </c>
      <c r="D16" s="58" t="s">
        <v>8</v>
      </c>
      <c r="E16" s="38" t="s">
        <v>28</v>
      </c>
      <c r="F16" s="35">
        <v>12771874</v>
      </c>
      <c r="G16" s="35">
        <v>12782340</v>
      </c>
      <c r="H16" s="35">
        <v>12780685</v>
      </c>
      <c r="I16" s="35">
        <v>12787456</v>
      </c>
      <c r="J16" s="35">
        <v>12788691</v>
      </c>
      <c r="K16" s="35">
        <v>12780685</v>
      </c>
      <c r="L16" s="25"/>
      <c r="M16" s="14"/>
      <c r="N16" s="14"/>
    </row>
    <row r="17" spans="1:14" s="13" customFormat="1" ht="88.5" customHeight="1" x14ac:dyDescent="0.25">
      <c r="A17" s="58"/>
      <c r="B17" s="58"/>
      <c r="C17" s="58"/>
      <c r="D17" s="58"/>
      <c r="E17" s="38" t="s">
        <v>72</v>
      </c>
      <c r="F17" s="35">
        <v>4104601</v>
      </c>
      <c r="G17" s="35">
        <v>4115594</v>
      </c>
      <c r="H17" s="35">
        <v>4114423</v>
      </c>
      <c r="I17" s="35">
        <v>4112583</v>
      </c>
      <c r="J17" s="35">
        <v>4121945</v>
      </c>
      <c r="K17" s="35">
        <v>4114423</v>
      </c>
      <c r="L17" s="25"/>
      <c r="M17" s="14"/>
      <c r="N17" s="14"/>
    </row>
    <row r="18" spans="1:14" s="13" customFormat="1" ht="87.75" customHeight="1" x14ac:dyDescent="0.25">
      <c r="A18" s="58"/>
      <c r="B18" s="58"/>
      <c r="C18" s="58"/>
      <c r="D18" s="58"/>
      <c r="E18" s="38" t="s">
        <v>73</v>
      </c>
      <c r="F18" s="35">
        <v>672324</v>
      </c>
      <c r="G18" s="35">
        <v>671797</v>
      </c>
      <c r="H18" s="35">
        <v>671313</v>
      </c>
      <c r="I18" s="35">
        <v>672324</v>
      </c>
      <c r="J18" s="35">
        <v>671797</v>
      </c>
      <c r="K18" s="35">
        <v>671313</v>
      </c>
      <c r="L18" s="25"/>
      <c r="M18" s="14"/>
      <c r="N18" s="14"/>
    </row>
    <row r="19" spans="1:14" s="13" customFormat="1" ht="57.75" customHeight="1" x14ac:dyDescent="0.25">
      <c r="A19" s="58"/>
      <c r="B19" s="58"/>
      <c r="C19" s="58"/>
      <c r="D19" s="58"/>
      <c r="E19" s="38" t="s">
        <v>62</v>
      </c>
      <c r="F19" s="35">
        <v>49788238</v>
      </c>
      <c r="G19" s="35">
        <v>49858464</v>
      </c>
      <c r="H19" s="35">
        <v>49811630</v>
      </c>
      <c r="I19" s="35">
        <v>49876538</v>
      </c>
      <c r="J19" s="35">
        <v>49909565</v>
      </c>
      <c r="K19" s="35">
        <v>49811630</v>
      </c>
      <c r="L19" s="25"/>
      <c r="M19" s="14"/>
      <c r="N19" s="14"/>
    </row>
    <row r="20" spans="1:14" s="13" customFormat="1" ht="82.5" customHeight="1" x14ac:dyDescent="0.25">
      <c r="A20" s="58"/>
      <c r="B20" s="58"/>
      <c r="C20" s="58"/>
      <c r="D20" s="58"/>
      <c r="E20" s="38" t="s">
        <v>74</v>
      </c>
      <c r="F20" s="35">
        <v>27221391</v>
      </c>
      <c r="G20" s="35">
        <v>27294301</v>
      </c>
      <c r="H20" s="35">
        <v>27299936</v>
      </c>
      <c r="I20" s="35">
        <v>27274327</v>
      </c>
      <c r="J20" s="35">
        <v>27336416</v>
      </c>
      <c r="K20" s="35">
        <v>27299936</v>
      </c>
      <c r="L20" s="25"/>
      <c r="M20" s="14"/>
      <c r="N20" s="14"/>
    </row>
    <row r="21" spans="1:14" s="13" customFormat="1" ht="66.75" customHeight="1" x14ac:dyDescent="0.25">
      <c r="A21" s="58"/>
      <c r="B21" s="58"/>
      <c r="C21" s="58"/>
      <c r="D21" s="58"/>
      <c r="E21" s="38" t="s">
        <v>73</v>
      </c>
      <c r="F21" s="35">
        <v>3428851</v>
      </c>
      <c r="G21" s="35">
        <v>3426167</v>
      </c>
      <c r="H21" s="35">
        <v>3423698</v>
      </c>
      <c r="I21" s="35">
        <v>3428851</v>
      </c>
      <c r="J21" s="35">
        <v>3426167</v>
      </c>
      <c r="K21" s="35">
        <v>3423698</v>
      </c>
      <c r="L21" s="25"/>
      <c r="M21" s="14"/>
      <c r="N21" s="14"/>
    </row>
    <row r="22" spans="1:14" s="13" customFormat="1" ht="61.5" customHeight="1" x14ac:dyDescent="0.25">
      <c r="A22" s="49" t="s">
        <v>43</v>
      </c>
      <c r="B22" s="50"/>
      <c r="C22" s="50"/>
      <c r="D22" s="50"/>
      <c r="E22" s="51"/>
      <c r="F22" s="36">
        <f>F19+F16+F14</f>
        <v>110294316</v>
      </c>
      <c r="G22" s="36">
        <f t="shared" ref="G22:K22" si="2">G19+G16+G14</f>
        <v>118903497</v>
      </c>
      <c r="H22" s="36">
        <f t="shared" si="2"/>
        <v>125211294</v>
      </c>
      <c r="I22" s="36">
        <f t="shared" si="2"/>
        <v>118909174</v>
      </c>
      <c r="J22" s="36">
        <f t="shared" si="2"/>
        <v>118960949</v>
      </c>
      <c r="K22" s="36">
        <f t="shared" si="2"/>
        <v>125211294</v>
      </c>
      <c r="L22" s="25"/>
      <c r="M22" s="14"/>
      <c r="N22" s="14"/>
    </row>
    <row r="23" spans="1:14" s="9" customFormat="1" ht="76.5" x14ac:dyDescent="0.2">
      <c r="A23" s="58" t="s">
        <v>58</v>
      </c>
      <c r="B23" s="58" t="s">
        <v>17</v>
      </c>
      <c r="C23" s="58" t="s">
        <v>2</v>
      </c>
      <c r="D23" s="58" t="s">
        <v>24</v>
      </c>
      <c r="E23" s="33" t="s">
        <v>29</v>
      </c>
      <c r="F23" s="35">
        <v>44799485</v>
      </c>
      <c r="G23" s="35">
        <v>48991165</v>
      </c>
      <c r="H23" s="35">
        <v>49891095</v>
      </c>
      <c r="I23" s="35">
        <v>44799742</v>
      </c>
      <c r="J23" s="35">
        <v>48991165</v>
      </c>
      <c r="K23" s="35">
        <v>49891095</v>
      </c>
      <c r="L23" s="26"/>
      <c r="M23" s="9" t="s">
        <v>10</v>
      </c>
    </row>
    <row r="24" spans="1:14" s="9" customFormat="1" ht="30" customHeight="1" x14ac:dyDescent="0.2">
      <c r="A24" s="58"/>
      <c r="B24" s="58"/>
      <c r="C24" s="58"/>
      <c r="D24" s="58"/>
      <c r="E24" s="33" t="s">
        <v>37</v>
      </c>
      <c r="F24" s="35">
        <v>138066</v>
      </c>
      <c r="G24" s="35">
        <v>129746</v>
      </c>
      <c r="H24" s="35">
        <v>129676</v>
      </c>
      <c r="I24" s="35">
        <v>138323</v>
      </c>
      <c r="J24" s="35">
        <v>129746</v>
      </c>
      <c r="K24" s="35">
        <v>129676</v>
      </c>
      <c r="L24" s="26"/>
    </row>
    <row r="25" spans="1:14" s="9" customFormat="1" ht="31.5" customHeight="1" x14ac:dyDescent="0.2">
      <c r="A25" s="58"/>
      <c r="B25" s="58"/>
      <c r="C25" s="58"/>
      <c r="D25" s="58"/>
      <c r="E25" s="33" t="s">
        <v>30</v>
      </c>
      <c r="F25" s="35">
        <v>3723572827</v>
      </c>
      <c r="G25" s="35">
        <v>3685476763</v>
      </c>
      <c r="H25" s="35">
        <v>3712244467</v>
      </c>
      <c r="I25" s="35">
        <f>3842603583+1668980</f>
        <v>3844272563</v>
      </c>
      <c r="J25" s="35">
        <f>3683473987+2002776</f>
        <v>3685476763</v>
      </c>
      <c r="K25" s="35">
        <f>3710241691+2002776</f>
        <v>3712244467</v>
      </c>
      <c r="L25" s="26"/>
    </row>
    <row r="26" spans="1:14" s="9" customFormat="1" ht="44.25" customHeight="1" x14ac:dyDescent="0.2">
      <c r="A26" s="58"/>
      <c r="B26" s="58"/>
      <c r="C26" s="58"/>
      <c r="D26" s="58"/>
      <c r="E26" s="33" t="s">
        <v>37</v>
      </c>
      <c r="F26" s="35">
        <v>1365618242</v>
      </c>
      <c r="G26" s="35">
        <v>1283446004</v>
      </c>
      <c r="H26" s="35">
        <v>1282752304</v>
      </c>
      <c r="I26" s="35">
        <v>1368155443</v>
      </c>
      <c r="J26" s="35">
        <v>1283446004</v>
      </c>
      <c r="K26" s="35">
        <v>1282752304</v>
      </c>
      <c r="L26" s="26"/>
    </row>
    <row r="27" spans="1:14" s="9" customFormat="1" ht="36.75" customHeight="1" x14ac:dyDescent="0.2">
      <c r="A27" s="58"/>
      <c r="B27" s="58"/>
      <c r="C27" s="58"/>
      <c r="D27" s="58"/>
      <c r="E27" s="33" t="s">
        <v>38</v>
      </c>
      <c r="F27" s="35">
        <v>1844407317</v>
      </c>
      <c r="G27" s="35">
        <v>1894324836</v>
      </c>
      <c r="H27" s="35">
        <v>1919836240</v>
      </c>
      <c r="I27" s="35">
        <v>1844907317</v>
      </c>
      <c r="J27" s="35">
        <v>1894324836</v>
      </c>
      <c r="K27" s="35">
        <v>1919836240</v>
      </c>
      <c r="L27" s="26"/>
    </row>
    <row r="28" spans="1:14" s="9" customFormat="1" ht="52.5" customHeight="1" x14ac:dyDescent="0.2">
      <c r="A28" s="49" t="s">
        <v>43</v>
      </c>
      <c r="B28" s="50"/>
      <c r="C28" s="50"/>
      <c r="D28" s="50"/>
      <c r="E28" s="51"/>
      <c r="F28" s="41">
        <f>F25+F23</f>
        <v>3768372312</v>
      </c>
      <c r="G28" s="41">
        <f t="shared" ref="G28:K28" si="3">G25+G23</f>
        <v>3734467928</v>
      </c>
      <c r="H28" s="41">
        <f t="shared" si="3"/>
        <v>3762135562</v>
      </c>
      <c r="I28" s="41">
        <f t="shared" si="3"/>
        <v>3889072305</v>
      </c>
      <c r="J28" s="41">
        <f t="shared" si="3"/>
        <v>3734467928</v>
      </c>
      <c r="K28" s="41">
        <f t="shared" si="3"/>
        <v>3762135562</v>
      </c>
      <c r="L28" s="26"/>
    </row>
    <row r="29" spans="1:14" s="9" customFormat="1" ht="90" customHeight="1" x14ac:dyDescent="0.25">
      <c r="A29" s="58" t="s">
        <v>57</v>
      </c>
      <c r="B29" s="58" t="s">
        <v>16</v>
      </c>
      <c r="C29" s="58" t="s">
        <v>3</v>
      </c>
      <c r="D29" s="58" t="s">
        <v>4</v>
      </c>
      <c r="E29" s="33" t="s">
        <v>66</v>
      </c>
      <c r="F29" s="42">
        <v>627046685</v>
      </c>
      <c r="G29" s="42">
        <v>646764864</v>
      </c>
      <c r="H29" s="42">
        <v>644375275</v>
      </c>
      <c r="I29" s="42">
        <v>639539902</v>
      </c>
      <c r="J29" s="42">
        <v>646764864</v>
      </c>
      <c r="K29" s="42">
        <v>644375275</v>
      </c>
      <c r="L29" s="27"/>
    </row>
    <row r="30" spans="1:14" s="9" customFormat="1" ht="53.25" customHeight="1" x14ac:dyDescent="0.25">
      <c r="A30" s="58"/>
      <c r="B30" s="58"/>
      <c r="C30" s="58"/>
      <c r="D30" s="58"/>
      <c r="E30" s="33" t="s">
        <v>35</v>
      </c>
      <c r="F30" s="42">
        <v>69753401</v>
      </c>
      <c r="G30" s="42">
        <v>68894971</v>
      </c>
      <c r="H30" s="42">
        <v>66637685</v>
      </c>
      <c r="I30" s="42">
        <v>69753401</v>
      </c>
      <c r="J30" s="42">
        <v>68894971</v>
      </c>
      <c r="K30" s="42">
        <v>66637685</v>
      </c>
      <c r="L30" s="27"/>
    </row>
    <row r="31" spans="1:14" s="9" customFormat="1" ht="45.75" customHeight="1" x14ac:dyDescent="0.25">
      <c r="A31" s="58"/>
      <c r="B31" s="58"/>
      <c r="C31" s="58"/>
      <c r="D31" s="58"/>
      <c r="E31" s="33" t="s">
        <v>36</v>
      </c>
      <c r="F31" s="42">
        <v>268610282</v>
      </c>
      <c r="G31" s="42">
        <v>266720687</v>
      </c>
      <c r="H31" s="42">
        <v>266588384</v>
      </c>
      <c r="I31" s="42">
        <v>268610282</v>
      </c>
      <c r="J31" s="42">
        <v>266720687</v>
      </c>
      <c r="K31" s="42">
        <v>266588384</v>
      </c>
      <c r="L31" s="27"/>
    </row>
    <row r="32" spans="1:14" s="9" customFormat="1" ht="100.5" customHeight="1" x14ac:dyDescent="0.25">
      <c r="A32" s="58"/>
      <c r="B32" s="58" t="s">
        <v>19</v>
      </c>
      <c r="C32" s="58" t="s">
        <v>11</v>
      </c>
      <c r="D32" s="58" t="s">
        <v>8</v>
      </c>
      <c r="E32" s="33" t="s">
        <v>31</v>
      </c>
      <c r="F32" s="35">
        <v>205115992</v>
      </c>
      <c r="G32" s="35">
        <v>205332614</v>
      </c>
      <c r="H32" s="35">
        <v>205345406</v>
      </c>
      <c r="I32" s="35">
        <f>205497986+337969</f>
        <v>205835955</v>
      </c>
      <c r="J32" s="35">
        <f>204810345+675937</f>
        <v>205486282</v>
      </c>
      <c r="K32" s="35">
        <f>204661252+684154</f>
        <v>205345406</v>
      </c>
      <c r="L32" s="27"/>
    </row>
    <row r="33" spans="1:14" s="9" customFormat="1" ht="51.75" customHeight="1" x14ac:dyDescent="0.25">
      <c r="A33" s="58"/>
      <c r="B33" s="58"/>
      <c r="C33" s="58"/>
      <c r="D33" s="58"/>
      <c r="E33" s="33" t="s">
        <v>35</v>
      </c>
      <c r="F33" s="35">
        <v>99325984</v>
      </c>
      <c r="G33" s="35">
        <v>99592023</v>
      </c>
      <c r="H33" s="35">
        <v>99550278</v>
      </c>
      <c r="I33" s="35">
        <v>99519138</v>
      </c>
      <c r="J33" s="35">
        <v>99745691</v>
      </c>
      <c r="K33" s="35">
        <v>99550278</v>
      </c>
      <c r="L33" s="27"/>
    </row>
    <row r="34" spans="1:14" s="9" customFormat="1" ht="49.5" customHeight="1" x14ac:dyDescent="0.25">
      <c r="A34" s="58"/>
      <c r="B34" s="58"/>
      <c r="C34" s="58"/>
      <c r="D34" s="58"/>
      <c r="E34" s="33" t="s">
        <v>36</v>
      </c>
      <c r="F34" s="35">
        <v>63131176</v>
      </c>
      <c r="G34" s="35">
        <v>63081759</v>
      </c>
      <c r="H34" s="35">
        <v>63036296</v>
      </c>
      <c r="I34" s="35">
        <v>63131176</v>
      </c>
      <c r="J34" s="35">
        <v>63081759</v>
      </c>
      <c r="K34" s="35">
        <v>63036296</v>
      </c>
      <c r="L34" s="27"/>
    </row>
    <row r="35" spans="1:14" s="9" customFormat="1" ht="42.75" customHeight="1" x14ac:dyDescent="0.25">
      <c r="A35" s="49" t="s">
        <v>43</v>
      </c>
      <c r="B35" s="50"/>
      <c r="C35" s="50"/>
      <c r="D35" s="50"/>
      <c r="E35" s="51"/>
      <c r="F35" s="41">
        <f>F32+F29</f>
        <v>832162677</v>
      </c>
      <c r="G35" s="41">
        <f t="shared" ref="G35:K35" si="4">G32+G29</f>
        <v>852097478</v>
      </c>
      <c r="H35" s="41">
        <f t="shared" si="4"/>
        <v>849720681</v>
      </c>
      <c r="I35" s="41">
        <f t="shared" si="4"/>
        <v>845375857</v>
      </c>
      <c r="J35" s="41">
        <f t="shared" si="4"/>
        <v>852251146</v>
      </c>
      <c r="K35" s="41">
        <f t="shared" si="4"/>
        <v>849720681</v>
      </c>
      <c r="L35" s="27"/>
    </row>
    <row r="36" spans="1:14" s="9" customFormat="1" ht="56.25" customHeight="1" x14ac:dyDescent="0.2">
      <c r="A36" s="52" t="s">
        <v>63</v>
      </c>
      <c r="B36" s="52" t="s">
        <v>21</v>
      </c>
      <c r="C36" s="52" t="s">
        <v>9</v>
      </c>
      <c r="D36" s="52" t="s">
        <v>6</v>
      </c>
      <c r="E36" s="33" t="s">
        <v>12</v>
      </c>
      <c r="F36" s="35">
        <v>4321772</v>
      </c>
      <c r="G36" s="35">
        <v>4321244</v>
      </c>
      <c r="H36" s="35">
        <v>4319617</v>
      </c>
      <c r="I36" s="35">
        <v>4366390</v>
      </c>
      <c r="J36" s="35">
        <v>4321244</v>
      </c>
      <c r="K36" s="35">
        <v>4319617</v>
      </c>
      <c r="L36" s="23"/>
    </row>
    <row r="37" spans="1:14" s="9" customFormat="1" ht="27" customHeight="1" x14ac:dyDescent="0.2">
      <c r="A37" s="57"/>
      <c r="B37" s="57"/>
      <c r="C37" s="57"/>
      <c r="D37" s="57"/>
      <c r="E37" s="37" t="s">
        <v>40</v>
      </c>
      <c r="F37" s="35">
        <v>1431730</v>
      </c>
      <c r="G37" s="35">
        <v>1431202</v>
      </c>
      <c r="H37" s="35">
        <v>1429575</v>
      </c>
      <c r="I37" s="35">
        <v>1436280</v>
      </c>
      <c r="J37" s="35">
        <v>1431202</v>
      </c>
      <c r="K37" s="35">
        <v>1429575</v>
      </c>
      <c r="L37" s="23"/>
    </row>
    <row r="38" spans="1:14" s="9" customFormat="1" ht="39.75" customHeight="1" x14ac:dyDescent="0.2">
      <c r="A38" s="53"/>
      <c r="B38" s="53"/>
      <c r="C38" s="53"/>
      <c r="D38" s="53"/>
      <c r="E38" s="37" t="s">
        <v>41</v>
      </c>
      <c r="F38" s="35">
        <v>534552</v>
      </c>
      <c r="G38" s="35">
        <v>534552</v>
      </c>
      <c r="H38" s="35">
        <v>534552</v>
      </c>
      <c r="I38" s="35">
        <v>534552</v>
      </c>
      <c r="J38" s="35">
        <v>534552</v>
      </c>
      <c r="K38" s="35">
        <v>534552</v>
      </c>
      <c r="L38" s="23"/>
    </row>
    <row r="39" spans="1:14" s="9" customFormat="1" ht="33.75" customHeight="1" x14ac:dyDescent="0.2">
      <c r="A39" s="49" t="s">
        <v>43</v>
      </c>
      <c r="B39" s="50"/>
      <c r="C39" s="50"/>
      <c r="D39" s="50"/>
      <c r="E39" s="51"/>
      <c r="F39" s="41">
        <f>F36</f>
        <v>4321772</v>
      </c>
      <c r="G39" s="41">
        <f t="shared" ref="G39:K39" si="5">G36</f>
        <v>4321244</v>
      </c>
      <c r="H39" s="41">
        <f t="shared" si="5"/>
        <v>4319617</v>
      </c>
      <c r="I39" s="41">
        <f t="shared" si="5"/>
        <v>4366390</v>
      </c>
      <c r="J39" s="41">
        <f t="shared" si="5"/>
        <v>4321244</v>
      </c>
      <c r="K39" s="41">
        <f t="shared" si="5"/>
        <v>4319617</v>
      </c>
      <c r="L39" s="23"/>
    </row>
    <row r="40" spans="1:14" s="10" customFormat="1" ht="54" customHeight="1" x14ac:dyDescent="0.25">
      <c r="A40" s="49" t="s">
        <v>70</v>
      </c>
      <c r="B40" s="50"/>
      <c r="C40" s="50"/>
      <c r="D40" s="50"/>
      <c r="E40" s="51"/>
      <c r="F40" s="36">
        <f>F39+F35+F28+F22+F12+F5</f>
        <v>5142515860</v>
      </c>
      <c r="G40" s="36">
        <f t="shared" ref="G40:K40" si="6">G39+G35+G28+G22+G12+G5</f>
        <v>5150499866</v>
      </c>
      <c r="H40" s="36">
        <f t="shared" si="6"/>
        <v>5032636191</v>
      </c>
      <c r="I40" s="36">
        <f t="shared" si="6"/>
        <v>5308255518</v>
      </c>
      <c r="J40" s="36">
        <f t="shared" si="6"/>
        <v>5150710986</v>
      </c>
      <c r="K40" s="36">
        <f t="shared" si="6"/>
        <v>5032636191</v>
      </c>
      <c r="L40" s="28"/>
    </row>
    <row r="41" spans="1:14" ht="41.25" customHeight="1" x14ac:dyDescent="0.25">
      <c r="A41" s="43"/>
      <c r="B41" s="44"/>
      <c r="C41" s="45"/>
      <c r="D41" s="46"/>
      <c r="E41" s="46"/>
      <c r="F41" s="47"/>
      <c r="G41" s="47"/>
      <c r="H41" s="47"/>
      <c r="I41" s="47"/>
      <c r="J41" s="47"/>
      <c r="K41" s="47"/>
      <c r="L41" s="29"/>
    </row>
    <row r="42" spans="1:14" ht="15.75" x14ac:dyDescent="0.25">
      <c r="A42" s="43"/>
      <c r="B42" s="44"/>
      <c r="C42" s="45"/>
      <c r="D42" s="46"/>
      <c r="E42" s="46"/>
      <c r="F42" s="47"/>
      <c r="G42" s="47"/>
      <c r="H42" s="47"/>
      <c r="I42" s="48"/>
      <c r="J42" s="48"/>
      <c r="K42" s="48"/>
      <c r="L42" s="29"/>
    </row>
    <row r="43" spans="1:14" ht="15.75" x14ac:dyDescent="0.25">
      <c r="A43" s="43"/>
      <c r="B43" s="44"/>
      <c r="C43" s="45"/>
      <c r="D43" s="46"/>
      <c r="E43" s="46"/>
      <c r="F43" s="47"/>
      <c r="G43" s="47"/>
      <c r="H43" s="47"/>
      <c r="I43" s="48"/>
      <c r="J43" s="48"/>
      <c r="K43" s="48"/>
      <c r="L43" s="20"/>
    </row>
    <row r="44" spans="1:14" ht="39" customHeight="1" x14ac:dyDescent="0.25">
      <c r="A44" s="54" t="s">
        <v>75</v>
      </c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20"/>
    </row>
    <row r="45" spans="1:14" ht="25.5" x14ac:dyDescent="0.25">
      <c r="A45" s="31" t="s">
        <v>1</v>
      </c>
      <c r="B45" s="31" t="s">
        <v>46</v>
      </c>
      <c r="C45" s="31" t="s">
        <v>0</v>
      </c>
      <c r="D45" s="31" t="s">
        <v>53</v>
      </c>
      <c r="E45" s="31" t="s">
        <v>22</v>
      </c>
      <c r="F45" s="55" t="s">
        <v>51</v>
      </c>
      <c r="G45" s="55"/>
      <c r="H45" s="55" t="s">
        <v>52</v>
      </c>
      <c r="I45" s="55"/>
      <c r="J45" s="55" t="s">
        <v>68</v>
      </c>
      <c r="K45" s="55"/>
      <c r="L45" s="20"/>
    </row>
    <row r="46" spans="1:14" s="9" customFormat="1" ht="61.5" customHeight="1" x14ac:dyDescent="0.25">
      <c r="A46" s="52" t="s">
        <v>14</v>
      </c>
      <c r="B46" s="52" t="s">
        <v>47</v>
      </c>
      <c r="C46" s="52" t="s">
        <v>48</v>
      </c>
      <c r="D46" s="52" t="s">
        <v>49</v>
      </c>
      <c r="E46" s="33" t="s">
        <v>44</v>
      </c>
      <c r="F46" s="62">
        <v>85439900</v>
      </c>
      <c r="G46" s="62"/>
      <c r="H46" s="62">
        <v>85439900</v>
      </c>
      <c r="I46" s="62"/>
      <c r="J46" s="62">
        <v>85439900</v>
      </c>
      <c r="K46" s="62"/>
      <c r="L46" s="30"/>
      <c r="M46" s="11"/>
      <c r="N46" s="11"/>
    </row>
    <row r="47" spans="1:14" s="9" customFormat="1" ht="62.25" customHeight="1" x14ac:dyDescent="0.25">
      <c r="A47" s="53"/>
      <c r="B47" s="53"/>
      <c r="C47" s="53"/>
      <c r="D47" s="53"/>
      <c r="E47" s="33" t="s">
        <v>45</v>
      </c>
      <c r="F47" s="62">
        <v>385258409</v>
      </c>
      <c r="G47" s="62"/>
      <c r="H47" s="62">
        <v>385258409</v>
      </c>
      <c r="I47" s="62"/>
      <c r="J47" s="62">
        <v>385258409</v>
      </c>
      <c r="K47" s="62"/>
      <c r="L47" s="30"/>
      <c r="M47" s="11"/>
      <c r="N47" s="11"/>
    </row>
    <row r="48" spans="1:14" s="9" customFormat="1" ht="48.75" customHeight="1" x14ac:dyDescent="0.25">
      <c r="A48" s="49" t="s">
        <v>50</v>
      </c>
      <c r="B48" s="50"/>
      <c r="C48" s="50"/>
      <c r="D48" s="50"/>
      <c r="E48" s="51"/>
      <c r="F48" s="56">
        <f>SUM(F46:F47)</f>
        <v>470698309</v>
      </c>
      <c r="G48" s="56"/>
      <c r="H48" s="56">
        <f>SUM(H46:H47)</f>
        <v>470698309</v>
      </c>
      <c r="I48" s="56"/>
      <c r="J48" s="56">
        <f>SUM(J46:J47)</f>
        <v>470698309</v>
      </c>
      <c r="K48" s="56"/>
      <c r="L48" s="30"/>
      <c r="M48" s="11"/>
      <c r="N48" s="11"/>
    </row>
    <row r="56" spans="5:11" ht="20.25" x14ac:dyDescent="0.3">
      <c r="E56" s="19"/>
      <c r="F56" s="18"/>
      <c r="G56" s="18"/>
      <c r="H56" s="18"/>
      <c r="I56" s="18"/>
      <c r="J56" s="18"/>
      <c r="K56" s="18"/>
    </row>
  </sheetData>
  <mergeCells count="56">
    <mergeCell ref="H47:I47"/>
    <mergeCell ref="J47:K47"/>
    <mergeCell ref="F46:G46"/>
    <mergeCell ref="H46:I46"/>
    <mergeCell ref="A1:K1"/>
    <mergeCell ref="B32:B34"/>
    <mergeCell ref="C32:C34"/>
    <mergeCell ref="D32:D34"/>
    <mergeCell ref="A3:A4"/>
    <mergeCell ref="B29:B31"/>
    <mergeCell ref="C29:C31"/>
    <mergeCell ref="B3:B4"/>
    <mergeCell ref="C3:C4"/>
    <mergeCell ref="D3:D4"/>
    <mergeCell ref="A6:A11"/>
    <mergeCell ref="D29:D31"/>
    <mergeCell ref="C23:C27"/>
    <mergeCell ref="D23:D27"/>
    <mergeCell ref="A29:A34"/>
    <mergeCell ref="A23:A27"/>
    <mergeCell ref="B23:B27"/>
    <mergeCell ref="A28:E28"/>
    <mergeCell ref="B14:B15"/>
    <mergeCell ref="C14:C15"/>
    <mergeCell ref="A5:E5"/>
    <mergeCell ref="A12:E12"/>
    <mergeCell ref="A22:E22"/>
    <mergeCell ref="A14:A21"/>
    <mergeCell ref="B16:B21"/>
    <mergeCell ref="C16:C21"/>
    <mergeCell ref="D16:D21"/>
    <mergeCell ref="D14:D15"/>
    <mergeCell ref="B6:B11"/>
    <mergeCell ref="C6:C11"/>
    <mergeCell ref="D6:D11"/>
    <mergeCell ref="A35:E35"/>
    <mergeCell ref="A36:A38"/>
    <mergeCell ref="B36:B38"/>
    <mergeCell ref="C36:C38"/>
    <mergeCell ref="D36:D38"/>
    <mergeCell ref="A48:E48"/>
    <mergeCell ref="A39:E39"/>
    <mergeCell ref="A40:E40"/>
    <mergeCell ref="A46:A47"/>
    <mergeCell ref="B46:B47"/>
    <mergeCell ref="C46:C47"/>
    <mergeCell ref="D46:D47"/>
    <mergeCell ref="A44:K44"/>
    <mergeCell ref="F45:G45"/>
    <mergeCell ref="H45:I45"/>
    <mergeCell ref="J45:K45"/>
    <mergeCell ref="F48:G48"/>
    <mergeCell ref="H48:I48"/>
    <mergeCell ref="J48:K48"/>
    <mergeCell ref="J46:K46"/>
    <mergeCell ref="F47:G47"/>
  </mergeCells>
  <printOptions horizontalCentered="1"/>
  <pageMargins left="0.23622047244094491" right="0.23622047244094491" top="0" bottom="0" header="0.31496062992125984" footer="0.31496062992125984"/>
  <pageSetup paperSize="9" scale="44" fitToHeight="0" orientation="landscape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ALL 1 QUADRO SINOTTICO</vt:lpstr>
      <vt:lpstr>'ALL 1 QUADRO SINOTTICO'!Area_stampa</vt:lpstr>
      <vt:lpstr>'ALL 1 QUADRO SINOTTICO'!Titoli_stampa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Giuseppone</dc:creator>
  <cp:lastModifiedBy>Maria Martorelli</cp:lastModifiedBy>
  <cp:lastPrinted>2019-02-06T17:01:34Z</cp:lastPrinted>
  <dcterms:created xsi:type="dcterms:W3CDTF">2015-01-30T11:20:34Z</dcterms:created>
  <dcterms:modified xsi:type="dcterms:W3CDTF">2019-02-27T11:32:21Z</dcterms:modified>
</cp:coreProperties>
</file>