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ura.ursella\Desktop\co progett FVG 180722\"/>
    </mc:Choice>
  </mc:AlternateContent>
  <xr:revisionPtr revIDLastSave="168" documentId="11_DE314C9ABE0E1BEB59D62B029D244262B251ACDC" xr6:coauthVersionLast="47" xr6:coauthVersionMax="47" xr10:uidLastSave="{A2266DAE-03E1-41EE-82F2-694C27E31B26}"/>
  <bookViews>
    <workbookView xWindow="0" yWindow="0" windowWidth="17256" windowHeight="5340" xr2:uid="{00000000-000D-0000-FFFF-FFFF00000000}"/>
  </bookViews>
  <sheets>
    <sheet name="Piano finanziario preventivo" sheetId="1" r:id="rId1"/>
    <sheet name="Tabella conferimenti pubblici" sheetId="4" r:id="rId2"/>
  </sheets>
  <definedNames>
    <definedName name="_GoBack" localSheetId="0">'Piano finanziario preventivo'!#REF!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1" l="1"/>
  <c r="D25" i="1"/>
  <c r="F35" i="1"/>
  <c r="G33" i="1"/>
  <c r="G28" i="1"/>
  <c r="G31" i="1"/>
  <c r="C14" i="1"/>
  <c r="C11" i="1"/>
  <c r="C9" i="1"/>
  <c r="C8" i="1"/>
  <c r="C12" i="1"/>
  <c r="C10" i="1"/>
  <c r="C19" i="4"/>
  <c r="C24" i="1"/>
  <c r="F7" i="1"/>
  <c r="D14" i="1"/>
  <c r="G35" i="1"/>
  <c r="E19" i="4"/>
  <c r="K19" i="4"/>
  <c r="J19" i="4"/>
  <c r="M19" i="4"/>
  <c r="P19" i="4"/>
  <c r="N19" i="4"/>
  <c r="L19" i="4"/>
  <c r="I19" i="4"/>
  <c r="H19" i="4"/>
  <c r="G19" i="4"/>
  <c r="F19" i="4"/>
  <c r="D19" i="4"/>
  <c r="B19" i="4" s="1"/>
  <c r="F26" i="1"/>
  <c r="E24" i="1"/>
  <c r="D24" i="1"/>
  <c r="F25" i="1" l="1"/>
</calcChain>
</file>

<file path=xl/sharedStrings.xml><?xml version="1.0" encoding="utf-8"?>
<sst xmlns="http://schemas.openxmlformats.org/spreadsheetml/2006/main" count="78" uniqueCount="55">
  <si>
    <r>
      <rPr>
        <b/>
        <sz val="16"/>
        <color rgb="FF000000"/>
        <rFont val="Calibri"/>
      </rPr>
      <t xml:space="preserve">Allegato 3 relativo alla procedure di coprogettazione UDEPE TRIESTE                                                                                                               PIANO FINANZIARIO  PREVENTIVO DELLA COPROGETTAZIONE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rgb="FF000000"/>
        <rFont val="Calibri"/>
      </rPr>
      <t xml:space="preserve"> ( ALLEGATO AL DOCUMENTO PRELIMINARE DELLA COPROGETTAZIONE)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Calibri"/>
      </rPr>
      <t>(I valori si riferiscono alla durata annuale della coprogettazione )</t>
    </r>
  </si>
  <si>
    <t>COSTI DELLA COPROGETTAZIONE</t>
  </si>
  <si>
    <t>RISORSE NON MONETARIE PARTNER PUBBLICO</t>
  </si>
  <si>
    <t>COFINANZIAMENTO PARTNER PROGETTUALE</t>
  </si>
  <si>
    <t>FINANZIAMENTO PARTNER PUBBLICO</t>
  </si>
  <si>
    <t>Tipologie di costo</t>
  </si>
  <si>
    <t xml:space="preserve">Valore  delle risorse non monetarie ( logistiche, strumentali, organizzative e professionali)  messe a disposizione dal partner pubblico                                                                                                                                                                                </t>
  </si>
  <si>
    <r>
      <t>Cofinanziamento</t>
    </r>
    <r>
      <rPr>
        <b/>
        <u/>
        <sz val="10"/>
        <color indexed="8"/>
        <rFont val="Calibri"/>
        <family val="2"/>
      </rPr>
      <t xml:space="preserve"> MINIMO</t>
    </r>
    <r>
      <rPr>
        <b/>
        <sz val="10"/>
        <color indexed="8"/>
        <rFont val="Calibri"/>
        <family val="2"/>
      </rPr>
      <t xml:space="preserve"> con risorse aggiuntive monetarie e non monetarie del partner progettuale  destinate a  prestazioni e attività  di innovazione e di  ottimizzazione e miglioramento dell'organizzazione e della qualità  del servizio</t>
    </r>
  </si>
  <si>
    <r>
      <t xml:space="preserve">Finanziamento </t>
    </r>
    <r>
      <rPr>
        <b/>
        <u/>
        <sz val="10"/>
        <color indexed="8"/>
        <rFont val="Calibri"/>
        <family val="2"/>
      </rPr>
      <t xml:space="preserve">MASSIMO </t>
    </r>
    <r>
      <rPr>
        <b/>
        <sz val="10"/>
        <color indexed="8"/>
        <rFont val="Calibri"/>
        <family val="2"/>
      </rPr>
      <t xml:space="preserve">da erogarsi al partner progettuale a titolo di compensazione degli oneri di coprogettazione e coproduzione del servizio                                                                                                                                                                                                                                            </t>
    </r>
  </si>
  <si>
    <t>1) Personale</t>
  </si>
  <si>
    <t>Referente di progetto</t>
  </si>
  <si>
    <t>Amministrativo e contabile</t>
  </si>
  <si>
    <t>Assistente sociale</t>
  </si>
  <si>
    <t>Operatore sociale Uepe</t>
  </si>
  <si>
    <t>Docenti Universitari</t>
  </si>
  <si>
    <t>2) Strutture (locali)</t>
  </si>
  <si>
    <t>3) Materiale informativo e divulgativo</t>
  </si>
  <si>
    <t>4) Materiali di consumo e cancelleria</t>
  </si>
  <si>
    <t>5) Strumenti ed attrezzature tecnologiche</t>
  </si>
  <si>
    <t xml:space="preserve">6) Prestazioni e attività di innovazione e di ottimizzazione e miglioramento della qualità del servizio </t>
  </si>
  <si>
    <t>7) Altro (specificare)</t>
  </si>
  <si>
    <t>TOTALI</t>
  </si>
  <si>
    <t>Ripartizione %  degli oneri della coprogettazione tra ente e  partner progettuale</t>
  </si>
  <si>
    <r>
      <t>Cofinanziamento</t>
    </r>
    <r>
      <rPr>
        <b/>
        <u/>
        <sz val="11"/>
        <color indexed="8"/>
        <rFont val="Calibri"/>
        <family val="2"/>
      </rPr>
      <t xml:space="preserve"> minimo</t>
    </r>
    <r>
      <rPr>
        <b/>
        <sz val="11"/>
        <color indexed="8"/>
        <rFont val="Calibri"/>
        <family val="2"/>
      </rPr>
      <t xml:space="preserve"> delle risorse aggiuntive monetarie e non monetarie del partner progettuale  destinate a  prestazioni e attività di innovazione e di ottimizzazione e miglioramento della qualità del  del servizio</t>
    </r>
  </si>
  <si>
    <t>in %</t>
  </si>
  <si>
    <t>in cifra</t>
  </si>
  <si>
    <t>Risorse monetarie e non monetarie messe a disposizione dal partner pubblico per la coprogettazione</t>
  </si>
  <si>
    <t>In cifra</t>
  </si>
  <si>
    <t>Totale costo coprogettazione</t>
  </si>
  <si>
    <r>
      <t xml:space="preserve">Finanziamento </t>
    </r>
    <r>
      <rPr>
        <b/>
        <u/>
        <sz val="11"/>
        <color indexed="8"/>
        <rFont val="Calibri"/>
        <family val="2"/>
      </rPr>
      <t>massimo</t>
    </r>
    <r>
      <rPr>
        <b/>
        <sz val="11"/>
        <color indexed="8"/>
        <rFont val="Calibri"/>
        <family val="2"/>
      </rPr>
      <t xml:space="preserve"> da erogarsi dal partner pubblico al partner progettuale privato a titolo di compensazione degli oneri di coprogettazione e coproduzione del servizio</t>
    </r>
  </si>
  <si>
    <t>NOTE ESPLICATIVE</t>
  </si>
  <si>
    <t>COLONNA 1</t>
  </si>
  <si>
    <t>La colonna contiene le tipologie di costo della coprogettazione.</t>
  </si>
  <si>
    <t>COLONNA 2</t>
  </si>
  <si>
    <t>La colonna contiene la stima dei costi della coprogettazione.</t>
  </si>
  <si>
    <t>COLONNA 3</t>
  </si>
  <si>
    <r>
      <t>E' indicato il valore complessivo  delle risorse non monetarie messe a disposizione dagli enti e organismi pubblici e di diritto pubblico del territorio che hanno sottoscritto l'accordo di partnership istituzionale pubblica ai sensi dell’art. 15 della legge 7 agosto 1990 n. 241  per la coprogettazione e successiva gestione, in partenariato pubblico/privato sociale, dei servizi e interventi. Di tale accordo è ente capofila l'UIEPE di Venezia.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 apposita</t>
    </r>
    <r>
      <rPr>
        <b/>
        <sz val="10"/>
        <color indexed="8"/>
        <rFont val="Calibri"/>
        <family val="2"/>
      </rPr>
      <t xml:space="preserve"> tabella dei conferimenti degli enti aderenti all'accordo</t>
    </r>
    <r>
      <rPr>
        <sz val="10"/>
        <color indexed="8"/>
        <rFont val="Calibri"/>
        <family val="2"/>
      </rPr>
      <t xml:space="preserve"> è esposto il dettaglio del valore delle risorse messe a disposizione da ciascun ente e organismo della partnership istituzionale.                                                                                                                                                                                                                                                                                                                                                                        La quantificazione del valore economico di tali risorse è avvenuto con applicazione del criterio del costo vivo e reale e, ove ciò non è stato possibile , del costo figurativo del loro impiego ed utilizzo previsto per le gestione del servizio:  (per gli immobili : il fitto figurativo stimato sulla base del valore dei canoni correnti di locazione, gli oneri reali di manutenzione, pulizia e relative utenze; per i  beni mobili  e attrezzature : i costi reali in relazione all'utilizzo previsto; per il personale: costo vivo in relazione alle ore di impiego per la gestione dei servizi e interventi in coprogettazione, ecc.)</t>
    </r>
  </si>
  <si>
    <t>COLONNA 4</t>
  </si>
  <si>
    <r>
      <t xml:space="preserve">Valore del cofinanziamento </t>
    </r>
    <r>
      <rPr>
        <b/>
        <sz val="10"/>
        <color indexed="8"/>
        <rFont val="Calibri"/>
        <family val="2"/>
      </rPr>
      <t>minimo</t>
    </r>
    <r>
      <rPr>
        <sz val="10"/>
        <color indexed="8"/>
        <rFont val="Calibri"/>
        <family val="2"/>
      </rPr>
      <t xml:space="preserve"> con risorse aggiuntive monetarie e non monetarie che il partner progettuale  è tenuto a mettere a disposizione e destinate a  prestazioni e attività di innovazione e  di ottimizzazione e miglioramento dell'organizzazione e della qualità del servizio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 la quantificazione del valore economico delle risorse non monetarie  troverà applicazione il criterio del costo vivo e reale e, ove ciò non fosse possibile , del costo figurativo del loro impiego ed utilizzo previsto  per le gestione del servizio. Le prestazioni  di volontariato complementari, aggiuntive e non sostitutive, saranno quantificate, in modo figurativo, in base ai costi che le stesse comporterebbero se fossero fornite direttamente dal partner progettuale, fermo restando che i rapporti  economici tra partner progettuale e organizzazioni di volontariato saranno regolati  nel rispetto delle normative vigenti in materia di volontariato.</t>
    </r>
  </si>
  <si>
    <t>COLONNA 5</t>
  </si>
  <si>
    <r>
      <t xml:space="preserve">E' indicato il finanziamento complessivo  </t>
    </r>
    <r>
      <rPr>
        <b/>
        <sz val="10"/>
        <color indexed="8"/>
        <rFont val="Calibri"/>
        <family val="2"/>
      </rPr>
      <t>massimo</t>
    </r>
    <r>
      <rPr>
        <sz val="10"/>
        <color indexed="8"/>
        <rFont val="Calibri"/>
        <family val="2"/>
      </rPr>
      <t xml:space="preserve">  da erogarsi  al partner progettuale a titolo di compensazione da parte degli enti e organismi pubblici e di diritto pubblico del territorio che hanno sottoscritto l'accordo di partnership istituzionale pubblica ai sensi dell’art. 15 della legge 7 agosto 1990 n. 241  per la coprogettazione e successiva gestione, in partenariato pubblico/privato sociale, dei servizi e interventi. Di tale accordo è ente capofila l'UEPE.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 apposita </t>
    </r>
    <r>
      <rPr>
        <b/>
        <sz val="10"/>
        <color indexed="8"/>
        <rFont val="Calibri"/>
        <family val="2"/>
      </rPr>
      <t xml:space="preserve">tabella dei conferimenti degli enti aderenti all'accordo </t>
    </r>
    <r>
      <rPr>
        <sz val="10"/>
        <color indexed="8"/>
        <rFont val="Calibri"/>
        <family val="2"/>
      </rPr>
      <t xml:space="preserve">è esposto il dettaglio della misura del finanziamento a carico di ciascun ente e organismo della partnership istituzionale.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 la sua natura compensativa e non corrispettiva il finanziamento sarà erogato solo a titolo di copertura e rimborso, comunque entro la misura massima prevista  , dei costi effettivamente sostenuti, rendicontati e documentati dal partner progettuale per la sua partecipazione alla realizzazione dei servizi e interventi coprogettati.                                                                                                                                                                                                                                                                                                                                                                 Qualora le prestazioni e le attività di innovazione e di  ottimizzazione e miglioramento della qualitàdel servizio, finanziate con risorse aggiuntive del partner progettuale, proprie o autonomamente reperite, risultassero, a consuntivo in tutto o in parte non rese o comunque eseguite in modo non regolare, il relativo importo sarà portato in detrazione dalla somma dovuta dal partner pubblico a titolo di compensazione .                                                                      </t>
    </r>
  </si>
  <si>
    <r>
      <t xml:space="preserve">PIANO FINANZIARIO  PREVENTIVO DELLA COPROGETTAZIONE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indexed="8"/>
        <rFont val="Calibri"/>
        <family val="2"/>
      </rPr>
      <t xml:space="preserve"> </t>
    </r>
    <r>
      <rPr>
        <sz val="14"/>
        <color indexed="8"/>
        <rFont val="Calibri"/>
        <family val="2"/>
      </rPr>
      <t xml:space="preserve">Accordo di partership istituzionale per la coprogettazione e gestione dei servizi e interventi   </t>
    </r>
    <r>
      <rPr>
        <sz val="12"/>
        <color indexed="8"/>
        <rFont val="Calibri"/>
        <family val="2"/>
      </rPr>
      <t xml:space="preserve">       </t>
    </r>
    <r>
      <rPr>
        <b/>
        <sz val="11"/>
        <color indexed="8"/>
        <rFont val="Calibri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4"/>
        <color indexed="8"/>
        <rFont val="Calibri"/>
        <family val="2"/>
      </rPr>
      <t>Tabella dei conferimenti pubblici in risorse non monetarie e in risorse monetarie</t>
    </r>
  </si>
  <si>
    <t>Tipologie di costo della coprogettazione</t>
  </si>
  <si>
    <t>Totale valore economico risorse non monetarie (4+6+8+10+ 12+14)</t>
  </si>
  <si>
    <t>Totale finanziamenti (5+11)</t>
  </si>
  <si>
    <t>UDEPE Ente Capofila</t>
  </si>
  <si>
    <t>Comune di Trieste</t>
  </si>
  <si>
    <t>Comune di Cervignano del Friuli</t>
  </si>
  <si>
    <t>Comune di Gorizia</t>
  </si>
  <si>
    <t>Comune di Udine</t>
  </si>
  <si>
    <t>Università di Trieste</t>
  </si>
  <si>
    <t>Università di Udine</t>
  </si>
  <si>
    <t>Risorse non monetarie</t>
  </si>
  <si>
    <t>Risorse monetarie</t>
  </si>
  <si>
    <t>Operatore Sociale (Educatore prof, Psicologo..)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</si>
</sst>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.00_-;\-* #,##0.00_-;_-* &quot;-&quot;??_-;_-@_-"/>
  </numFmts>
  <fonts count="2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sz val="12"/>
      <color indexed="8"/>
      <name val="Calibri"/>
      <family val="2"/>
    </font>
    <font>
      <b/>
      <u/>
      <sz val="11"/>
      <color indexed="8"/>
      <name val="Calibri"/>
      <family val="2"/>
    </font>
    <font>
      <sz val="10"/>
      <color indexed="8"/>
      <name val="Calibri"/>
      <family val="2"/>
    </font>
    <font>
      <b/>
      <u/>
      <sz val="10"/>
      <color indexed="8"/>
      <name val="Calibri"/>
      <family val="2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b/>
      <i/>
      <sz val="14"/>
      <color indexed="8"/>
      <name val="Calibri"/>
      <family val="2"/>
    </font>
    <font>
      <sz val="8"/>
      <color indexed="8"/>
      <name val="Calibri"/>
      <family val="2"/>
    </font>
    <font>
      <i/>
      <sz val="8"/>
      <color indexed="8"/>
      <name val="Calibri"/>
      <family val="2"/>
    </font>
    <font>
      <sz val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6"/>
      <color rgb="FF000000"/>
      <name val="Calibri"/>
    </font>
    <font>
      <b/>
      <sz val="11"/>
      <color rgb="FF000000"/>
      <name val="Calibri"/>
    </font>
    <font>
      <i/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73">
    <xf numFmtId="0" fontId="0" fillId="0" borderId="0" xfId="0"/>
    <xf numFmtId="164" fontId="0" fillId="0" borderId="0" xfId="0" applyNumberFormat="1"/>
    <xf numFmtId="164" fontId="3" fillId="0" borderId="1" xfId="1" applyFont="1" applyFill="1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0" fillId="0" borderId="10" xfId="0" applyFont="1" applyBorder="1" applyAlignment="1">
      <alignment wrapText="1"/>
    </xf>
    <xf numFmtId="164" fontId="7" fillId="0" borderId="12" xfId="1" applyFont="1" applyFill="1" applyBorder="1"/>
    <xf numFmtId="0" fontId="16" fillId="0" borderId="10" xfId="0" applyFont="1" applyBorder="1" applyAlignment="1">
      <alignment horizontal="left" wrapText="1" indent="1"/>
    </xf>
    <xf numFmtId="164" fontId="7" fillId="0" borderId="13" xfId="1" applyFont="1" applyFill="1" applyBorder="1"/>
    <xf numFmtId="0" fontId="0" fillId="0" borderId="13" xfId="0" applyBorder="1"/>
    <xf numFmtId="164" fontId="7" fillId="0" borderId="14" xfId="1" applyFont="1" applyFill="1" applyBorder="1"/>
    <xf numFmtId="0" fontId="10" fillId="0" borderId="10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164" fontId="3" fillId="0" borderId="13" xfId="1" applyFont="1" applyFill="1" applyBorder="1" applyAlignment="1">
      <alignment vertical="center"/>
    </xf>
    <xf numFmtId="164" fontId="19" fillId="0" borderId="11" xfId="1" applyFont="1" applyFill="1" applyBorder="1"/>
    <xf numFmtId="0" fontId="15" fillId="0" borderId="10" xfId="0" applyFont="1" applyBorder="1" applyAlignment="1">
      <alignment wrapText="1"/>
    </xf>
    <xf numFmtId="0" fontId="10" fillId="0" borderId="10" xfId="0" applyFont="1" applyBorder="1"/>
    <xf numFmtId="0" fontId="1" fillId="0" borderId="10" xfId="0" applyFont="1" applyBorder="1" applyAlignment="1">
      <alignment vertical="top" wrapText="1"/>
    </xf>
    <xf numFmtId="164" fontId="3" fillId="0" borderId="3" xfId="1" applyFont="1" applyFill="1" applyBorder="1" applyAlignment="1">
      <alignment horizontal="center"/>
    </xf>
    <xf numFmtId="164" fontId="3" fillId="0" borderId="1" xfId="0" applyNumberFormat="1" applyFont="1" applyBorder="1"/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20" fillId="0" borderId="1" xfId="0" applyNumberFormat="1" applyFont="1" applyBorder="1"/>
    <xf numFmtId="0" fontId="3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5" fillId="0" borderId="9" xfId="0" applyFont="1" applyBorder="1"/>
    <xf numFmtId="43" fontId="10" fillId="0" borderId="22" xfId="0" applyNumberFormat="1" applyFont="1" applyBorder="1"/>
    <xf numFmtId="164" fontId="10" fillId="0" borderId="23" xfId="1" applyFont="1" applyFill="1" applyBorder="1" applyAlignment="1">
      <alignment vertical="center"/>
    </xf>
    <xf numFmtId="0" fontId="15" fillId="0" borderId="10" xfId="0" applyFont="1" applyBorder="1"/>
    <xf numFmtId="43" fontId="18" fillId="0" borderId="22" xfId="0" applyNumberFormat="1" applyFont="1" applyBorder="1"/>
    <xf numFmtId="0" fontId="0" fillId="0" borderId="24" xfId="0" applyBorder="1"/>
    <xf numFmtId="43" fontId="5" fillId="0" borderId="16" xfId="0" applyNumberFormat="1" applyFont="1" applyBorder="1"/>
    <xf numFmtId="164" fontId="5" fillId="0" borderId="25" xfId="1" applyFont="1" applyFill="1" applyBorder="1" applyAlignment="1">
      <alignment vertical="center"/>
    </xf>
    <xf numFmtId="164" fontId="5" fillId="0" borderId="26" xfId="1" applyFont="1" applyFill="1" applyBorder="1" applyAlignment="1">
      <alignment vertical="center"/>
    </xf>
    <xf numFmtId="0" fontId="4" fillId="0" borderId="1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14" xfId="0" applyBorder="1"/>
    <xf numFmtId="0" fontId="10" fillId="0" borderId="1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/>
    </xf>
    <xf numFmtId="0" fontId="20" fillId="0" borderId="0" xfId="0" applyFont="1" applyAlignment="1">
      <alignment horizontal="left" vertical="center"/>
    </xf>
    <xf numFmtId="0" fontId="20" fillId="2" borderId="0" xfId="0" applyFont="1" applyFill="1" applyAlignment="1">
      <alignment horizontal="center" vertical="center"/>
    </xf>
    <xf numFmtId="164" fontId="20" fillId="0" borderId="0" xfId="0" applyNumberFormat="1" applyFont="1"/>
    <xf numFmtId="0" fontId="20" fillId="2" borderId="16" xfId="0" applyFont="1" applyFill="1" applyBorder="1" applyAlignment="1">
      <alignment horizontal="center" vertical="center"/>
    </xf>
    <xf numFmtId="4" fontId="20" fillId="0" borderId="16" xfId="0" applyNumberFormat="1" applyFont="1" applyBorder="1"/>
    <xf numFmtId="164" fontId="3" fillId="0" borderId="4" xfId="0" applyNumberFormat="1" applyFont="1" applyBorder="1" applyAlignment="1">
      <alignment horizontal="center" vertical="center"/>
    </xf>
    <xf numFmtId="0" fontId="20" fillId="2" borderId="30" xfId="0" applyFont="1" applyFill="1" applyBorder="1" applyAlignment="1">
      <alignment horizontal="center" vertical="center"/>
    </xf>
    <xf numFmtId="2" fontId="3" fillId="0" borderId="16" xfId="0" applyNumberFormat="1" applyFont="1" applyBorder="1"/>
    <xf numFmtId="164" fontId="1" fillId="0" borderId="4" xfId="1" applyFont="1" applyFill="1" applyBorder="1"/>
    <xf numFmtId="164" fontId="1" fillId="0" borderId="29" xfId="1" applyFont="1" applyFill="1" applyBorder="1"/>
    <xf numFmtId="164" fontId="10" fillId="2" borderId="11" xfId="1" applyFont="1" applyFill="1" applyBorder="1" applyAlignment="1">
      <alignment vertical="center"/>
    </xf>
    <xf numFmtId="164" fontId="1" fillId="0" borderId="14" xfId="1" applyFont="1" applyFill="1" applyBorder="1"/>
    <xf numFmtId="164" fontId="10" fillId="0" borderId="11" xfId="1" applyFont="1" applyFill="1" applyBorder="1" applyAlignment="1">
      <alignment vertical="center"/>
    </xf>
    <xf numFmtId="164" fontId="1" fillId="0" borderId="11" xfId="1" applyFont="1" applyFill="1" applyBorder="1"/>
    <xf numFmtId="164" fontId="1" fillId="0" borderId="13" xfId="1" applyFont="1" applyFill="1" applyBorder="1"/>
    <xf numFmtId="164" fontId="1" fillId="0" borderId="27" xfId="1" applyFont="1" applyFill="1" applyBorder="1"/>
    <xf numFmtId="164" fontId="1" fillId="0" borderId="1" xfId="1" applyFont="1" applyFill="1" applyBorder="1"/>
    <xf numFmtId="164" fontId="1" fillId="0" borderId="28" xfId="1" applyFont="1" applyFill="1" applyBorder="1"/>
    <xf numFmtId="0" fontId="1" fillId="0" borderId="1" xfId="0" applyFont="1" applyBorder="1" applyAlignment="1">
      <alignment horizontal="center"/>
    </xf>
    <xf numFmtId="164" fontId="5" fillId="0" borderId="12" xfId="1" applyFont="1" applyFill="1" applyBorder="1"/>
    <xf numFmtId="164" fontId="1" fillId="0" borderId="0" xfId="1" applyFont="1" applyFill="1" applyBorder="1"/>
    <xf numFmtId="164" fontId="1" fillId="3" borderId="11" xfId="1" applyFont="1" applyFill="1" applyBorder="1"/>
    <xf numFmtId="164" fontId="10" fillId="0" borderId="18" xfId="1" applyFont="1" applyFill="1" applyBorder="1" applyAlignment="1">
      <alignment vertical="center"/>
    </xf>
    <xf numFmtId="43" fontId="0" fillId="0" borderId="0" xfId="0" applyNumberFormat="1"/>
    <xf numFmtId="0" fontId="0" fillId="0" borderId="0" xfId="0" applyAlignment="1">
      <alignment horizontal="center"/>
    </xf>
    <xf numFmtId="0" fontId="21" fillId="0" borderId="9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3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64" fontId="3" fillId="0" borderId="31" xfId="1" applyFont="1" applyFill="1" applyBorder="1" applyAlignment="1">
      <alignment horizontal="center" vertical="center" wrapText="1"/>
    </xf>
    <xf numFmtId="164" fontId="3" fillId="0" borderId="32" xfId="1" applyFont="1" applyFill="1" applyBorder="1" applyAlignment="1">
      <alignment horizontal="center" vertical="center" wrapText="1"/>
    </xf>
    <xf numFmtId="164" fontId="3" fillId="0" borderId="0" xfId="1" applyFont="1" applyFill="1" applyBorder="1" applyAlignment="1">
      <alignment horizontal="center" vertical="center" wrapText="1"/>
    </xf>
    <xf numFmtId="164" fontId="3" fillId="0" borderId="33" xfId="1" applyFont="1" applyFill="1" applyBorder="1" applyAlignment="1">
      <alignment horizontal="center" vertical="center" wrapText="1"/>
    </xf>
    <xf numFmtId="164" fontId="3" fillId="0" borderId="2" xfId="1" applyFont="1" applyFill="1" applyBorder="1" applyAlignment="1">
      <alignment horizontal="center" vertical="center" wrapText="1"/>
    </xf>
    <xf numFmtId="164" fontId="3" fillId="0" borderId="17" xfId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17" xfId="0" applyFont="1" applyBorder="1" applyAlignment="1">
      <alignment horizontal="justify" vertical="top" wrapText="1"/>
    </xf>
    <xf numFmtId="1" fontId="3" fillId="2" borderId="22" xfId="0" applyNumberFormat="1" applyFont="1" applyFill="1" applyBorder="1" applyAlignment="1">
      <alignment horizontal="center" vertical="center"/>
    </xf>
    <xf numFmtId="1" fontId="3" fillId="2" borderId="11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17" xfId="0" applyFont="1" applyBorder="1" applyAlignment="1">
      <alignment vertical="top" wrapText="1"/>
    </xf>
    <xf numFmtId="0" fontId="3" fillId="0" borderId="3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164" fontId="3" fillId="0" borderId="2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0" fillId="0" borderId="31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164" fontId="3" fillId="0" borderId="32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164" fontId="3" fillId="0" borderId="33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3" fillId="0" borderId="24" xfId="0" applyNumberFormat="1" applyFont="1" applyBorder="1" applyAlignment="1">
      <alignment horizontal="center"/>
    </xf>
    <xf numFmtId="0" fontId="10" fillId="0" borderId="1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24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24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164" fontId="10" fillId="0" borderId="36" xfId="1" applyFont="1" applyFill="1" applyBorder="1" applyAlignment="1">
      <alignment horizontal="center" vertical="center"/>
    </xf>
    <xf numFmtId="164" fontId="10" fillId="0" borderId="37" xfId="1" applyFont="1" applyFill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43" fontId="10" fillId="0" borderId="22" xfId="0" applyNumberFormat="1" applyFont="1" applyBorder="1" applyAlignment="1">
      <alignment horizontal="center" vertical="center"/>
    </xf>
    <xf numFmtId="43" fontId="10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5" fillId="0" borderId="4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0" fillId="0" borderId="15" xfId="0" applyBorder="1" applyAlignment="1"/>
    <xf numFmtId="0" fontId="5" fillId="0" borderId="9" xfId="0" applyFont="1" applyBorder="1" applyAlignment="1"/>
    <xf numFmtId="0" fontId="5" fillId="0" borderId="31" xfId="0" applyFont="1" applyBorder="1" applyAlignment="1"/>
    <xf numFmtId="0" fontId="5" fillId="0" borderId="32" xfId="0" applyFont="1" applyBorder="1" applyAlignment="1"/>
    <xf numFmtId="0" fontId="10" fillId="0" borderId="24" xfId="0" applyFont="1" applyBorder="1" applyAlignment="1"/>
    <xf numFmtId="0" fontId="10" fillId="0" borderId="8" xfId="0" applyFont="1" applyBorder="1" applyAlignment="1"/>
    <xf numFmtId="0" fontId="10" fillId="0" borderId="15" xfId="0" applyFont="1" applyBorder="1" applyAlignment="1"/>
    <xf numFmtId="0" fontId="5" fillId="0" borderId="24" xfId="0" applyFont="1" applyBorder="1" applyAlignment="1"/>
    <xf numFmtId="0" fontId="5" fillId="0" borderId="8" xfId="0" applyFont="1" applyBorder="1" applyAlignment="1"/>
    <xf numFmtId="0" fontId="5" fillId="0" borderId="15" xfId="0" applyFont="1" applyBorder="1" applyAlignmen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3"/>
  <sheetViews>
    <sheetView tabSelected="1" zoomScaleNormal="100" workbookViewId="0">
      <selection activeCell="E26" sqref="A26:E26"/>
    </sheetView>
  </sheetViews>
  <sheetFormatPr defaultRowHeight="14.45"/>
  <cols>
    <col min="2" max="2" width="48" customWidth="1"/>
    <col min="3" max="3" width="16.28515625" customWidth="1"/>
    <col min="4" max="4" width="26.42578125" customWidth="1"/>
    <col min="5" max="5" width="36.42578125" customWidth="1"/>
    <col min="6" max="6" width="8.140625" customWidth="1"/>
    <col min="7" max="7" width="24.140625" customWidth="1"/>
    <col min="8" max="9" width="10.28515625" bestFit="1" customWidth="1"/>
  </cols>
  <sheetData>
    <row r="1" spans="2:9" ht="3.75" customHeight="1" thickBot="1">
      <c r="D1" s="3"/>
      <c r="E1" s="3"/>
      <c r="F1" s="122"/>
      <c r="G1" s="122"/>
    </row>
    <row r="2" spans="2:9" ht="27" customHeight="1">
      <c r="B2" s="81" t="s">
        <v>0</v>
      </c>
      <c r="C2" s="82"/>
      <c r="D2" s="82"/>
      <c r="E2" s="82"/>
      <c r="F2" s="82"/>
      <c r="G2" s="83"/>
      <c r="H2" s="80"/>
    </row>
    <row r="3" spans="2:9" ht="49.5" customHeight="1" thickBot="1">
      <c r="B3" s="84"/>
      <c r="C3" s="85"/>
      <c r="D3" s="85"/>
      <c r="E3" s="85"/>
      <c r="F3" s="85"/>
      <c r="G3" s="86"/>
      <c r="H3" s="80"/>
    </row>
    <row r="4" spans="2:9" ht="28.5" customHeight="1" thickBot="1">
      <c r="B4" s="89" t="s">
        <v>1</v>
      </c>
      <c r="C4" s="90"/>
      <c r="D4" s="5" t="s">
        <v>2</v>
      </c>
      <c r="E4" s="6" t="s">
        <v>3</v>
      </c>
      <c r="F4" s="87" t="s">
        <v>4</v>
      </c>
      <c r="G4" s="88"/>
    </row>
    <row r="5" spans="2:9" ht="83.25" customHeight="1" thickBot="1">
      <c r="B5" s="7" t="s">
        <v>5</v>
      </c>
      <c r="C5" s="8" t="s">
        <v>1</v>
      </c>
      <c r="D5" s="8" t="s">
        <v>6</v>
      </c>
      <c r="E5" s="6" t="s">
        <v>7</v>
      </c>
      <c r="F5" s="126" t="s">
        <v>8</v>
      </c>
      <c r="G5" s="127"/>
    </row>
    <row r="6" spans="2:9" ht="11.25" customHeight="1" thickBot="1">
      <c r="B6" s="9">
        <v>1</v>
      </c>
      <c r="C6" s="10">
        <v>2</v>
      </c>
      <c r="D6" s="11">
        <v>3</v>
      </c>
      <c r="E6" s="12">
        <v>4</v>
      </c>
      <c r="F6" s="128">
        <v>5</v>
      </c>
      <c r="G6" s="129"/>
    </row>
    <row r="7" spans="2:9" ht="14.45" customHeight="1">
      <c r="B7" s="13" t="s">
        <v>9</v>
      </c>
      <c r="C7" s="64"/>
      <c r="D7" s="65"/>
      <c r="E7" s="14"/>
      <c r="F7" s="91">
        <f>'Tabella conferimenti pubblici'!C19</f>
        <v>26333</v>
      </c>
      <c r="G7" s="92"/>
    </row>
    <row r="8" spans="2:9" ht="14.45" customHeight="1">
      <c r="B8" s="15" t="s">
        <v>10</v>
      </c>
      <c r="C8" s="66">
        <f>'Tabella conferimenti pubblici'!D11</f>
        <v>679</v>
      </c>
      <c r="D8" s="67"/>
      <c r="E8" s="16"/>
      <c r="F8" s="93"/>
      <c r="G8" s="94"/>
    </row>
    <row r="9" spans="2:9">
      <c r="B9" s="15" t="s">
        <v>11</v>
      </c>
      <c r="C9" s="66">
        <f>'Tabella conferimenti pubblici'!D12</f>
        <v>262.5</v>
      </c>
      <c r="D9" s="53"/>
      <c r="E9" s="18"/>
      <c r="F9" s="93"/>
      <c r="G9" s="94"/>
    </row>
    <row r="10" spans="2:9">
      <c r="B10" s="15" t="s">
        <v>12</v>
      </c>
      <c r="C10" s="66">
        <f>'Tabella conferimenti pubblici'!D13+'Tabella conferimenti pubblici'!F13+'Tabella conferimenti pubblici'!H13+'Tabella conferimenti pubblici'!J13</f>
        <v>6326</v>
      </c>
      <c r="D10" s="67"/>
      <c r="E10" s="16"/>
      <c r="F10" s="93"/>
      <c r="G10" s="94"/>
      <c r="I10" s="1"/>
    </row>
    <row r="11" spans="2:9" ht="15">
      <c r="B11" s="15" t="s">
        <v>13</v>
      </c>
      <c r="C11" s="68">
        <f>'Tabella conferimenti pubblici'!D14</f>
        <v>2410.4</v>
      </c>
      <c r="D11" s="67"/>
      <c r="E11" s="16"/>
      <c r="F11" s="93"/>
      <c r="G11" s="94"/>
    </row>
    <row r="12" spans="2:9">
      <c r="B12" s="15" t="s">
        <v>14</v>
      </c>
      <c r="C12" s="77">
        <f>'Tabella conferimenti pubblici'!N15+'Tabella conferimenti pubblici'!P15</f>
        <v>20141</v>
      </c>
      <c r="D12" s="70"/>
      <c r="E12" s="16"/>
      <c r="F12" s="93"/>
      <c r="G12" s="94"/>
    </row>
    <row r="13" spans="2:9" ht="7.5" customHeight="1">
      <c r="B13" s="15"/>
      <c r="C13" s="69"/>
      <c r="D13" s="71"/>
      <c r="E13" s="16"/>
      <c r="F13" s="93"/>
      <c r="G13" s="94"/>
    </row>
    <row r="14" spans="2:9">
      <c r="B14" s="19" t="s">
        <v>15</v>
      </c>
      <c r="C14" s="77">
        <f>'Tabella conferimenti pubblici'!F17</f>
        <v>5760</v>
      </c>
      <c r="D14" s="71">
        <f>C24</f>
        <v>35578.9</v>
      </c>
      <c r="E14" s="21"/>
      <c r="F14" s="93"/>
      <c r="G14" s="94"/>
    </row>
    <row r="15" spans="2:9" ht="6" customHeight="1">
      <c r="B15" s="20"/>
      <c r="C15" s="69"/>
      <c r="D15" s="70"/>
      <c r="E15" s="21"/>
      <c r="F15" s="93"/>
      <c r="G15" s="94"/>
    </row>
    <row r="16" spans="2:9">
      <c r="B16" s="19" t="s">
        <v>16</v>
      </c>
      <c r="C16" s="22"/>
      <c r="D16" s="70"/>
      <c r="E16" s="16"/>
      <c r="F16" s="93"/>
      <c r="G16" s="94"/>
    </row>
    <row r="17" spans="1:9" ht="6.75" customHeight="1">
      <c r="B17" s="23"/>
      <c r="C17" s="69"/>
      <c r="D17" s="70"/>
      <c r="E17" s="16"/>
      <c r="F17" s="93"/>
      <c r="G17" s="94"/>
    </row>
    <row r="18" spans="1:9">
      <c r="B18" s="13" t="s">
        <v>17</v>
      </c>
      <c r="C18" s="69"/>
      <c r="D18" s="70"/>
      <c r="E18" s="16"/>
      <c r="F18" s="93"/>
      <c r="G18" s="94"/>
    </row>
    <row r="19" spans="1:9" ht="6" customHeight="1">
      <c r="B19" s="13"/>
      <c r="C19" s="69"/>
      <c r="D19" s="70"/>
      <c r="E19" s="16"/>
      <c r="F19" s="93"/>
      <c r="G19" s="94"/>
    </row>
    <row r="20" spans="1:9">
      <c r="B20" s="24" t="s">
        <v>18</v>
      </c>
      <c r="C20" s="69"/>
      <c r="D20" s="70"/>
      <c r="E20" s="16"/>
      <c r="F20" s="93"/>
      <c r="G20" s="94"/>
    </row>
    <row r="21" spans="1:9" ht="4.5" customHeight="1">
      <c r="B21" s="25"/>
      <c r="C21" s="69"/>
      <c r="D21" s="70"/>
      <c r="E21" s="16"/>
      <c r="F21" s="93"/>
      <c r="G21" s="94"/>
    </row>
    <row r="22" spans="1:9" ht="30.75" customHeight="1">
      <c r="B22" s="54" t="s">
        <v>19</v>
      </c>
      <c r="C22" s="72"/>
      <c r="D22" s="73"/>
      <c r="E22" s="17"/>
      <c r="F22" s="93"/>
      <c r="G22" s="94"/>
    </row>
    <row r="23" spans="1:9" ht="12.75" customHeight="1">
      <c r="B23" s="54" t="s">
        <v>20</v>
      </c>
      <c r="C23" s="72"/>
      <c r="D23" s="76"/>
      <c r="E23" s="17"/>
      <c r="F23" s="93"/>
      <c r="G23" s="94"/>
    </row>
    <row r="24" spans="1:9" ht="15">
      <c r="B24" s="74" t="s">
        <v>21</v>
      </c>
      <c r="C24" s="2">
        <f>SUM(C7:C22)</f>
        <v>35578.9</v>
      </c>
      <c r="D24" s="26">
        <f>SUM(D7:D22)</f>
        <v>35578.9</v>
      </c>
      <c r="E24" s="75">
        <f>SUM(E7,E14)</f>
        <v>0</v>
      </c>
      <c r="F24" s="95"/>
      <c r="G24" s="96"/>
    </row>
    <row r="25" spans="1:9" ht="30.75" customHeight="1" thickBot="1">
      <c r="B25" s="132" t="s">
        <v>22</v>
      </c>
      <c r="C25" s="133"/>
      <c r="D25" s="27">
        <f>D24/G33*100</f>
        <v>52.242710279372062</v>
      </c>
      <c r="E25" s="63">
        <f>G28/G33*100</f>
        <v>9.0909090909090917</v>
      </c>
      <c r="F25" s="136">
        <f>F35</f>
        <v>38.666380629718859</v>
      </c>
      <c r="G25" s="163"/>
      <c r="H25" s="1"/>
      <c r="I25" s="1"/>
    </row>
    <row r="26" spans="1:9" ht="4.5" customHeight="1" thickBot="1">
      <c r="A26" s="135"/>
      <c r="B26" s="80"/>
      <c r="C26" s="80"/>
      <c r="D26" s="80"/>
      <c r="E26" s="80"/>
      <c r="F26" s="28">
        <f>F7*100/C24</f>
        <v>74.012968360460832</v>
      </c>
    </row>
    <row r="27" spans="1:9" ht="16.5" customHeight="1" thickBot="1">
      <c r="B27" s="106" t="s">
        <v>23</v>
      </c>
      <c r="C27" s="107"/>
      <c r="D27" s="107"/>
      <c r="E27" s="108"/>
      <c r="F27" s="29" t="s">
        <v>24</v>
      </c>
      <c r="G27" s="30" t="s">
        <v>25</v>
      </c>
    </row>
    <row r="28" spans="1:9" ht="10.5" customHeight="1">
      <c r="B28" s="109"/>
      <c r="C28" s="110"/>
      <c r="D28" s="110"/>
      <c r="E28" s="111"/>
      <c r="F28" s="100">
        <v>10</v>
      </c>
      <c r="G28" s="130">
        <f>0.1*G31</f>
        <v>6191.1900000000005</v>
      </c>
    </row>
    <row r="29" spans="1:9" ht="7.5" customHeight="1" thickBot="1">
      <c r="B29" s="112"/>
      <c r="C29" s="113"/>
      <c r="D29" s="113"/>
      <c r="E29" s="114"/>
      <c r="F29" s="101"/>
      <c r="G29" s="134"/>
    </row>
    <row r="30" spans="1:9" ht="12.75" customHeight="1" thickBot="1">
      <c r="B30" s="117" t="s">
        <v>26</v>
      </c>
      <c r="C30" s="117"/>
      <c r="D30" s="117"/>
      <c r="E30" s="117"/>
      <c r="F30" s="61" t="s">
        <v>24</v>
      </c>
      <c r="G30" s="31" t="s">
        <v>27</v>
      </c>
    </row>
    <row r="31" spans="1:9" ht="12" customHeight="1" thickBot="1">
      <c r="B31" s="118"/>
      <c r="C31" s="118"/>
      <c r="D31" s="118"/>
      <c r="E31" s="118"/>
      <c r="F31" s="62">
        <v>90</v>
      </c>
      <c r="G31" s="32">
        <f>C24+F7</f>
        <v>61911.9</v>
      </c>
    </row>
    <row r="32" spans="1:9" ht="4.1500000000000004" customHeight="1" thickBot="1">
      <c r="B32" s="56"/>
      <c r="C32" s="56"/>
      <c r="D32" s="56"/>
      <c r="E32" s="56"/>
      <c r="F32" s="57"/>
      <c r="G32" s="58"/>
    </row>
    <row r="33" spans="2:7" ht="12" customHeight="1" thickBot="1">
      <c r="B33" s="119" t="s">
        <v>28</v>
      </c>
      <c r="C33" s="120"/>
      <c r="D33" s="120"/>
      <c r="E33" s="121"/>
      <c r="F33" s="59"/>
      <c r="G33" s="60">
        <f>G31+G28</f>
        <v>68103.09</v>
      </c>
    </row>
    <row r="34" spans="2:7" ht="15.75" customHeight="1" thickBot="1">
      <c r="B34" s="106" t="s">
        <v>29</v>
      </c>
      <c r="C34" s="107"/>
      <c r="D34" s="107"/>
      <c r="E34" s="108"/>
      <c r="F34" s="55" t="s">
        <v>24</v>
      </c>
      <c r="G34" s="33" t="s">
        <v>25</v>
      </c>
    </row>
    <row r="35" spans="2:7">
      <c r="B35" s="109"/>
      <c r="C35" s="110"/>
      <c r="D35" s="110"/>
      <c r="E35" s="111"/>
      <c r="F35" s="115">
        <f>(G35*100)/G33</f>
        <v>38.666380629718859</v>
      </c>
      <c r="G35" s="130">
        <f>F7</f>
        <v>26333</v>
      </c>
    </row>
    <row r="36" spans="2:7" ht="0.75" customHeight="1" thickBot="1">
      <c r="B36" s="112"/>
      <c r="C36" s="113"/>
      <c r="D36" s="113"/>
      <c r="E36" s="114"/>
      <c r="F36" s="116"/>
      <c r="G36" s="131"/>
    </row>
    <row r="37" spans="2:7" ht="13.5" customHeight="1" thickBot="1">
      <c r="B37" s="105"/>
      <c r="C37" s="105"/>
      <c r="D37" s="105"/>
      <c r="E37" s="105"/>
      <c r="F37" s="105"/>
      <c r="G37" s="105"/>
    </row>
    <row r="38" spans="2:7" ht="15" thickBot="1">
      <c r="B38" s="123" t="s">
        <v>30</v>
      </c>
      <c r="C38" s="124"/>
      <c r="D38" s="124"/>
      <c r="E38" s="124"/>
      <c r="F38" s="125"/>
    </row>
    <row r="39" spans="2:7">
      <c r="B39" s="164" t="s">
        <v>31</v>
      </c>
      <c r="C39" s="165"/>
      <c r="D39" s="165"/>
      <c r="E39" s="165"/>
      <c r="F39" s="166"/>
    </row>
    <row r="40" spans="2:7" ht="15.75" customHeight="1" thickBot="1">
      <c r="B40" s="102" t="s">
        <v>32</v>
      </c>
      <c r="C40" s="103"/>
      <c r="D40" s="103"/>
      <c r="E40" s="103"/>
      <c r="F40" s="104"/>
    </row>
    <row r="41" spans="2:7" ht="15" thickBot="1">
      <c r="B41" s="167"/>
      <c r="C41" s="168"/>
      <c r="D41" s="168"/>
      <c r="E41" s="168"/>
      <c r="F41" s="169"/>
    </row>
    <row r="42" spans="2:7">
      <c r="B42" s="164" t="s">
        <v>33</v>
      </c>
      <c r="C42" s="165"/>
      <c r="D42" s="165"/>
      <c r="E42" s="165"/>
      <c r="F42" s="166"/>
    </row>
    <row r="43" spans="2:7" ht="15" thickBot="1">
      <c r="B43" s="97" t="s">
        <v>34</v>
      </c>
      <c r="C43" s="98"/>
      <c r="D43" s="98"/>
      <c r="E43" s="98"/>
      <c r="F43" s="99"/>
    </row>
    <row r="44" spans="2:7" ht="15" thickBot="1">
      <c r="B44" s="140"/>
      <c r="C44" s="141"/>
      <c r="D44" s="141"/>
      <c r="E44" s="141"/>
      <c r="F44" s="142"/>
    </row>
    <row r="45" spans="2:7">
      <c r="B45" s="164" t="s">
        <v>35</v>
      </c>
      <c r="C45" s="165"/>
      <c r="D45" s="165"/>
      <c r="E45" s="165"/>
      <c r="F45" s="166"/>
    </row>
    <row r="46" spans="2:7" ht="134.25" customHeight="1" thickBot="1">
      <c r="B46" s="102" t="s">
        <v>36</v>
      </c>
      <c r="C46" s="103"/>
      <c r="D46" s="103"/>
      <c r="E46" s="103"/>
      <c r="F46" s="104"/>
    </row>
    <row r="47" spans="2:7" ht="12" customHeight="1" thickBot="1">
      <c r="B47" s="137"/>
      <c r="C47" s="138"/>
      <c r="D47" s="138"/>
      <c r="E47" s="138"/>
      <c r="F47" s="139"/>
    </row>
    <row r="48" spans="2:7" ht="15" thickBot="1">
      <c r="B48" s="164" t="s">
        <v>37</v>
      </c>
      <c r="C48" s="165"/>
      <c r="D48" s="165"/>
      <c r="E48" s="165"/>
      <c r="F48" s="166"/>
    </row>
    <row r="49" spans="2:6" ht="109.5" customHeight="1" thickBot="1">
      <c r="B49" s="143" t="s">
        <v>38</v>
      </c>
      <c r="C49" s="144"/>
      <c r="D49" s="144"/>
      <c r="E49" s="144"/>
      <c r="F49" s="145"/>
    </row>
    <row r="50" spans="2:6" ht="15" thickBot="1">
      <c r="B50" s="146"/>
      <c r="C50" s="147"/>
      <c r="D50" s="147"/>
      <c r="E50" s="147"/>
      <c r="F50" s="148"/>
    </row>
    <row r="51" spans="2:6" ht="15" thickBot="1">
      <c r="B51" s="170" t="s">
        <v>39</v>
      </c>
      <c r="C51" s="171"/>
      <c r="D51" s="171"/>
      <c r="E51" s="171"/>
      <c r="F51" s="172"/>
    </row>
    <row r="52" spans="2:6" ht="159" customHeight="1" thickBot="1">
      <c r="B52" s="143" t="s">
        <v>40</v>
      </c>
      <c r="C52" s="144"/>
      <c r="D52" s="144"/>
      <c r="E52" s="144"/>
      <c r="F52" s="145"/>
    </row>
    <row r="61" spans="2:6" ht="15" customHeight="1"/>
    <row r="62" spans="2:6" ht="15" customHeight="1"/>
    <row r="63" spans="2:6" ht="15"/>
  </sheetData>
  <mergeCells count="35">
    <mergeCell ref="B47:F47"/>
    <mergeCell ref="B44:F44"/>
    <mergeCell ref="B52:F52"/>
    <mergeCell ref="B48:F48"/>
    <mergeCell ref="B49:F49"/>
    <mergeCell ref="B50:F50"/>
    <mergeCell ref="B51:F51"/>
    <mergeCell ref="B45:F45"/>
    <mergeCell ref="B46:F46"/>
    <mergeCell ref="F1:G1"/>
    <mergeCell ref="B38:F38"/>
    <mergeCell ref="F5:G5"/>
    <mergeCell ref="F6:G6"/>
    <mergeCell ref="G35:G36"/>
    <mergeCell ref="B25:C25"/>
    <mergeCell ref="G28:G29"/>
    <mergeCell ref="A26:E26"/>
    <mergeCell ref="F25:G25"/>
    <mergeCell ref="B39:F39"/>
    <mergeCell ref="B43:F43"/>
    <mergeCell ref="F28:F29"/>
    <mergeCell ref="B41:F41"/>
    <mergeCell ref="B42:F42"/>
    <mergeCell ref="B40:F40"/>
    <mergeCell ref="B37:G37"/>
    <mergeCell ref="B34:E36"/>
    <mergeCell ref="B27:E29"/>
    <mergeCell ref="F35:F36"/>
    <mergeCell ref="B30:E31"/>
    <mergeCell ref="B33:E33"/>
    <mergeCell ref="H2:H3"/>
    <mergeCell ref="B2:G3"/>
    <mergeCell ref="F4:G4"/>
    <mergeCell ref="B4:C4"/>
    <mergeCell ref="F7:G24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22"/>
  <sheetViews>
    <sheetView workbookViewId="0">
      <selection activeCell="C14" sqref="C14"/>
    </sheetView>
  </sheetViews>
  <sheetFormatPr defaultRowHeight="14.45"/>
  <cols>
    <col min="1" max="1" width="32.140625" customWidth="1"/>
    <col min="2" max="2" width="13.85546875" customWidth="1"/>
    <col min="3" max="3" width="13.140625" customWidth="1"/>
    <col min="4" max="4" width="13" customWidth="1"/>
    <col min="5" max="7" width="11" customWidth="1"/>
    <col min="8" max="8" width="14.140625" customWidth="1"/>
    <col min="9" max="9" width="13.140625" customWidth="1"/>
    <col min="10" max="13" width="11" customWidth="1"/>
    <col min="14" max="14" width="10" bestFit="1" customWidth="1"/>
    <col min="15" max="15" width="9.7109375" customWidth="1"/>
    <col min="16" max="16" width="10" customWidth="1"/>
    <col min="17" max="17" width="9.7109375" customWidth="1"/>
  </cols>
  <sheetData>
    <row r="2" spans="1:17" ht="66" customHeight="1" thickBot="1">
      <c r="A2" s="155" t="s">
        <v>41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50"/>
      <c r="O2" s="50"/>
      <c r="P2" s="50"/>
      <c r="Q2" s="50"/>
    </row>
    <row r="3" spans="1:17" ht="15" hidden="1" customHeight="1">
      <c r="A3" s="49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17" ht="15.75" hidden="1" customHeight="1">
      <c r="A4" s="51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s="4" customFormat="1" ht="74.25" customHeight="1">
      <c r="A5" s="157" t="s">
        <v>42</v>
      </c>
      <c r="B5" s="159" t="s">
        <v>43</v>
      </c>
      <c r="C5" s="159" t="s">
        <v>44</v>
      </c>
      <c r="D5" s="161" t="s">
        <v>45</v>
      </c>
      <c r="E5" s="162"/>
      <c r="F5" s="161" t="s">
        <v>46</v>
      </c>
      <c r="G5" s="162"/>
      <c r="H5" s="161" t="s">
        <v>47</v>
      </c>
      <c r="I5" s="162"/>
      <c r="J5" s="151" t="s">
        <v>48</v>
      </c>
      <c r="K5" s="152"/>
      <c r="L5" s="151" t="s">
        <v>49</v>
      </c>
      <c r="M5" s="152"/>
      <c r="N5" s="151" t="s">
        <v>50</v>
      </c>
      <c r="O5" s="152"/>
      <c r="P5" s="151" t="s">
        <v>51</v>
      </c>
      <c r="Q5" s="152"/>
    </row>
    <row r="6" spans="1:17" ht="48.75" customHeight="1">
      <c r="A6" s="158"/>
      <c r="B6" s="160"/>
      <c r="C6" s="160"/>
      <c r="D6" s="34" t="s">
        <v>52</v>
      </c>
      <c r="E6" s="35" t="s">
        <v>53</v>
      </c>
      <c r="F6" s="34" t="s">
        <v>52</v>
      </c>
      <c r="G6" s="35" t="s">
        <v>53</v>
      </c>
      <c r="H6" s="34" t="s">
        <v>52</v>
      </c>
      <c r="I6" s="35" t="s">
        <v>53</v>
      </c>
      <c r="J6" s="34" t="s">
        <v>52</v>
      </c>
      <c r="K6" s="35" t="s">
        <v>53</v>
      </c>
      <c r="L6" s="34" t="s">
        <v>52</v>
      </c>
      <c r="M6" s="35" t="s">
        <v>53</v>
      </c>
      <c r="N6" s="34" t="s">
        <v>52</v>
      </c>
      <c r="O6" s="35" t="s">
        <v>53</v>
      </c>
      <c r="P6" s="34" t="s">
        <v>52</v>
      </c>
      <c r="Q6" s="35" t="s">
        <v>53</v>
      </c>
    </row>
    <row r="7" spans="1:17" ht="15">
      <c r="A7" s="36">
        <v>1</v>
      </c>
      <c r="B7" s="37">
        <v>2</v>
      </c>
      <c r="C7" s="37">
        <v>3</v>
      </c>
      <c r="D7" s="38">
        <v>4</v>
      </c>
      <c r="E7" s="39">
        <v>5</v>
      </c>
      <c r="F7" s="38">
        <v>6</v>
      </c>
      <c r="G7" s="39">
        <v>7</v>
      </c>
      <c r="H7" s="38">
        <v>8</v>
      </c>
      <c r="I7" s="39">
        <v>9</v>
      </c>
      <c r="J7" s="38">
        <v>10</v>
      </c>
      <c r="K7" s="39">
        <v>11</v>
      </c>
      <c r="L7" s="38">
        <v>10</v>
      </c>
      <c r="M7" s="39">
        <v>11</v>
      </c>
      <c r="N7" s="38">
        <v>12</v>
      </c>
      <c r="O7" s="39">
        <v>13</v>
      </c>
      <c r="P7" s="38">
        <v>14</v>
      </c>
      <c r="Q7" s="39">
        <v>15</v>
      </c>
    </row>
    <row r="8" spans="1:17" ht="15">
      <c r="A8" s="40"/>
      <c r="B8" s="41"/>
      <c r="C8" s="153"/>
      <c r="D8" s="42"/>
      <c r="E8" s="149">
        <v>23000</v>
      </c>
      <c r="F8" s="42"/>
      <c r="G8" s="149"/>
      <c r="H8" s="42"/>
      <c r="I8" s="149"/>
      <c r="J8" s="42"/>
      <c r="K8" s="149"/>
      <c r="L8" s="42"/>
      <c r="M8" s="149">
        <v>3333</v>
      </c>
      <c r="N8" s="78"/>
      <c r="O8" s="149"/>
      <c r="P8" s="78"/>
      <c r="Q8" s="149"/>
    </row>
    <row r="9" spans="1:17" ht="15">
      <c r="A9" s="43"/>
      <c r="B9" s="44"/>
      <c r="C9" s="154"/>
      <c r="D9" s="42"/>
      <c r="E9" s="150"/>
      <c r="F9" s="42"/>
      <c r="G9" s="150"/>
      <c r="H9" s="42"/>
      <c r="I9" s="150"/>
      <c r="J9" s="42"/>
      <c r="K9" s="150"/>
      <c r="L9" s="42"/>
      <c r="M9" s="150"/>
      <c r="N9" s="78"/>
      <c r="O9" s="150"/>
      <c r="P9" s="78"/>
      <c r="Q9" s="150"/>
    </row>
    <row r="10" spans="1:17" ht="15">
      <c r="A10" s="23" t="s">
        <v>9</v>
      </c>
      <c r="B10" s="44"/>
      <c r="C10" s="154"/>
      <c r="D10" s="42"/>
      <c r="E10" s="150"/>
      <c r="F10" s="42"/>
      <c r="G10" s="150"/>
      <c r="H10" s="42"/>
      <c r="I10" s="150"/>
      <c r="J10" s="42"/>
      <c r="K10" s="150"/>
      <c r="L10" s="42"/>
      <c r="M10" s="150"/>
      <c r="O10" s="150"/>
      <c r="Q10" s="150"/>
    </row>
    <row r="11" spans="1:17" ht="15">
      <c r="A11" s="15" t="s">
        <v>10</v>
      </c>
      <c r="B11" s="44"/>
      <c r="C11" s="154"/>
      <c r="D11" s="42">
        <v>679</v>
      </c>
      <c r="E11" s="150"/>
      <c r="F11" s="42"/>
      <c r="G11" s="150"/>
      <c r="H11" s="42"/>
      <c r="I11" s="150"/>
      <c r="J11" s="42"/>
      <c r="K11" s="150"/>
      <c r="L11" s="42"/>
      <c r="M11" s="150"/>
      <c r="N11" s="78"/>
      <c r="O11" s="150"/>
      <c r="P11" s="78"/>
      <c r="Q11" s="150"/>
    </row>
    <row r="12" spans="1:17" ht="15">
      <c r="A12" s="15" t="s">
        <v>11</v>
      </c>
      <c r="B12" s="44"/>
      <c r="C12" s="154"/>
      <c r="D12" s="42">
        <v>262.5</v>
      </c>
      <c r="E12" s="150"/>
      <c r="F12" s="42"/>
      <c r="G12" s="150"/>
      <c r="H12" s="42"/>
      <c r="I12" s="150"/>
      <c r="J12" s="42"/>
      <c r="K12" s="150"/>
      <c r="L12" s="42"/>
      <c r="M12" s="150"/>
      <c r="N12" s="78"/>
      <c r="O12" s="150"/>
      <c r="P12" s="78"/>
      <c r="Q12" s="150"/>
    </row>
    <row r="13" spans="1:17" ht="15">
      <c r="A13" s="15" t="s">
        <v>12</v>
      </c>
      <c r="B13" s="44"/>
      <c r="C13" s="154"/>
      <c r="D13" s="42">
        <v>4494</v>
      </c>
      <c r="E13" s="150"/>
      <c r="F13" s="42">
        <v>1110</v>
      </c>
      <c r="G13" s="150"/>
      <c r="H13" s="42">
        <v>382</v>
      </c>
      <c r="I13" s="150"/>
      <c r="J13" s="42">
        <v>340</v>
      </c>
      <c r="K13" s="150"/>
      <c r="L13" s="42"/>
      <c r="M13" s="150"/>
      <c r="N13" s="78"/>
      <c r="O13" s="150"/>
      <c r="P13" s="78"/>
      <c r="Q13" s="150"/>
    </row>
    <row r="14" spans="1:17" ht="15">
      <c r="A14" s="15" t="s">
        <v>54</v>
      </c>
      <c r="B14" s="44"/>
      <c r="C14" s="154"/>
      <c r="D14" s="42">
        <v>2410.4</v>
      </c>
      <c r="E14" s="150"/>
      <c r="F14" s="42"/>
      <c r="G14" s="150"/>
      <c r="H14" s="42"/>
      <c r="I14" s="150"/>
      <c r="J14" s="42"/>
      <c r="K14" s="150"/>
      <c r="L14" s="42"/>
      <c r="M14" s="150"/>
      <c r="N14" s="78"/>
      <c r="O14" s="150"/>
      <c r="P14" s="78"/>
      <c r="Q14" s="150"/>
    </row>
    <row r="15" spans="1:17" ht="15">
      <c r="A15" s="15" t="s">
        <v>14</v>
      </c>
      <c r="B15" s="44"/>
      <c r="C15" s="154"/>
      <c r="D15" s="42"/>
      <c r="E15" s="150"/>
      <c r="F15" s="42"/>
      <c r="G15" s="150"/>
      <c r="H15" s="42"/>
      <c r="I15" s="150"/>
      <c r="J15" s="42"/>
      <c r="K15" s="150"/>
      <c r="L15" s="42"/>
      <c r="M15" s="150"/>
      <c r="N15" s="78">
        <v>10141</v>
      </c>
      <c r="O15" s="150"/>
      <c r="P15" s="78">
        <v>10000</v>
      </c>
      <c r="Q15" s="150"/>
    </row>
    <row r="16" spans="1:17" ht="15">
      <c r="A16" s="15"/>
      <c r="B16" s="44"/>
      <c r="C16" s="154"/>
      <c r="D16" s="42"/>
      <c r="E16" s="150"/>
      <c r="F16" s="42"/>
      <c r="G16" s="150"/>
      <c r="H16" s="42"/>
      <c r="I16" s="150"/>
      <c r="J16" s="42"/>
      <c r="K16" s="150"/>
      <c r="L16" s="42"/>
      <c r="M16" s="150"/>
      <c r="N16" s="78"/>
      <c r="O16" s="150"/>
      <c r="P16" s="78"/>
      <c r="Q16" s="150"/>
    </row>
    <row r="17" spans="1:17" ht="15">
      <c r="A17" s="20" t="s">
        <v>15</v>
      </c>
      <c r="B17" s="44"/>
      <c r="C17" s="154"/>
      <c r="D17" s="42"/>
      <c r="E17" s="150"/>
      <c r="F17" s="42">
        <v>5760</v>
      </c>
      <c r="G17" s="150"/>
      <c r="H17" s="42"/>
      <c r="I17" s="150"/>
      <c r="J17" s="42"/>
      <c r="K17" s="150"/>
      <c r="L17" s="42"/>
      <c r="M17" s="150"/>
      <c r="N17" s="78"/>
      <c r="O17" s="150"/>
      <c r="P17" s="78"/>
      <c r="Q17" s="150"/>
    </row>
    <row r="18" spans="1:17" ht="15">
      <c r="B18" s="41"/>
      <c r="C18" s="154"/>
      <c r="D18" s="42"/>
      <c r="E18" s="150"/>
      <c r="F18" s="42"/>
      <c r="G18" s="150"/>
      <c r="H18" s="42"/>
      <c r="I18" s="150"/>
      <c r="J18" s="42"/>
      <c r="K18" s="150"/>
      <c r="L18" s="42"/>
      <c r="M18" s="150"/>
      <c r="N18" s="42"/>
      <c r="O18" s="150"/>
      <c r="P18" s="42"/>
      <c r="Q18" s="150"/>
    </row>
    <row r="19" spans="1:17" ht="15">
      <c r="A19" s="45" t="s">
        <v>21</v>
      </c>
      <c r="B19" s="46">
        <f>SUM(D19+F19+H19+J19+N19+P19)</f>
        <v>35578.9</v>
      </c>
      <c r="C19" s="46">
        <f>SUM(E8+M8)</f>
        <v>26333</v>
      </c>
      <c r="D19" s="47">
        <f t="shared" ref="D19:L19" si="0">SUM(D8:D18)</f>
        <v>7845.9</v>
      </c>
      <c r="E19" s="48">
        <f>SUM(E8:E18)</f>
        <v>23000</v>
      </c>
      <c r="F19" s="47">
        <f t="shared" si="0"/>
        <v>6870</v>
      </c>
      <c r="G19" s="48">
        <f t="shared" si="0"/>
        <v>0</v>
      </c>
      <c r="H19" s="47">
        <f t="shared" si="0"/>
        <v>382</v>
      </c>
      <c r="I19" s="48">
        <f t="shared" si="0"/>
        <v>0</v>
      </c>
      <c r="J19" s="47">
        <f t="shared" ref="J19:K19" si="1">SUM(J8:J18)</f>
        <v>340</v>
      </c>
      <c r="K19" s="48">
        <f>SUM(K8)</f>
        <v>0</v>
      </c>
      <c r="L19" s="47">
        <f t="shared" si="0"/>
        <v>0</v>
      </c>
      <c r="M19" s="48">
        <f>SUM(M8)</f>
        <v>3333</v>
      </c>
      <c r="N19" s="47">
        <f>SUM(N8:N18)</f>
        <v>10141</v>
      </c>
      <c r="O19" s="48"/>
      <c r="P19" s="47">
        <f>SUM(P8:P18)</f>
        <v>10000</v>
      </c>
      <c r="Q19" s="48"/>
    </row>
    <row r="20" spans="1:17" ht="15">
      <c r="D20" s="1"/>
    </row>
    <row r="21" spans="1:17" ht="15"/>
    <row r="22" spans="1:17">
      <c r="D22" s="79"/>
    </row>
  </sheetData>
  <mergeCells count="19">
    <mergeCell ref="A2:M2"/>
    <mergeCell ref="A5:A6"/>
    <mergeCell ref="B5:B6"/>
    <mergeCell ref="C5:C6"/>
    <mergeCell ref="D5:E5"/>
    <mergeCell ref="F5:G5"/>
    <mergeCell ref="H5:I5"/>
    <mergeCell ref="J5:K5"/>
    <mergeCell ref="Q8:Q18"/>
    <mergeCell ref="P5:Q5"/>
    <mergeCell ref="C8:C18"/>
    <mergeCell ref="E8:E18"/>
    <mergeCell ref="G8:G18"/>
    <mergeCell ref="I8:I18"/>
    <mergeCell ref="M8:M18"/>
    <mergeCell ref="L5:M5"/>
    <mergeCell ref="N5:O5"/>
    <mergeCell ref="O8:O18"/>
    <mergeCell ref="K8:K18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72179ff-a662-446c-99b1-6554b8c5d22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085B032F281284F906F8F853F8E1D3E" ma:contentTypeVersion="13" ma:contentTypeDescription="Creare un nuovo documento." ma:contentTypeScope="" ma:versionID="92914f232769d0dfbb9982aafe982123">
  <xsd:schema xmlns:xsd="http://www.w3.org/2001/XMLSchema" xmlns:xs="http://www.w3.org/2001/XMLSchema" xmlns:p="http://schemas.microsoft.com/office/2006/metadata/properties" xmlns:ns2="772179ff-a662-446c-99b1-6554b8c5d22f" xmlns:ns3="ec454240-d554-4125-ab8c-b03e5a23128e" targetNamespace="http://schemas.microsoft.com/office/2006/metadata/properties" ma:root="true" ma:fieldsID="05d8856a892b72da9802b9667d98c6eb" ns2:_="" ns3:_="">
    <xsd:import namespace="772179ff-a662-446c-99b1-6554b8c5d22f"/>
    <xsd:import namespace="ec454240-d554-4125-ab8c-b03e5a2312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179ff-a662-446c-99b1-6554b8c5d2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454240-d554-4125-ab8c-b03e5a23128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9C0EDE-2D23-4F56-A83B-151B3905A5AC}"/>
</file>

<file path=customXml/itemProps2.xml><?xml version="1.0" encoding="utf-8"?>
<ds:datastoreItem xmlns:ds="http://schemas.openxmlformats.org/officeDocument/2006/customXml" ds:itemID="{341AD388-4E8A-474C-84B5-F6E32220F375}"/>
</file>

<file path=customXml/itemProps3.xml><?xml version="1.0" encoding="utf-8"?>
<ds:datastoreItem xmlns:ds="http://schemas.openxmlformats.org/officeDocument/2006/customXml" ds:itemID="{AD2F2DA7-7C9A-418D-8361-FA060B6D13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 moschetti</dc:creator>
  <cp:keywords/>
  <dc:description/>
  <cp:lastModifiedBy>Rita Bergamo</cp:lastModifiedBy>
  <cp:revision/>
  <dcterms:created xsi:type="dcterms:W3CDTF">2017-07-16T14:15:06Z</dcterms:created>
  <dcterms:modified xsi:type="dcterms:W3CDTF">2022-07-20T22:23:51Z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0x0101000085B032F281284F906F8F853F8E1D3E</vt:lpwstr>
  </property>
  <property fmtid="{D5CDD505-2E9C-101B-9397-08002B2CF9AE}" pid="3" name="MediaServiceImageTags">
    <vt:lpwstr/>
  </property>
</Properties>
</file>